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Z\Proyecto Sistemas Aislados\Curso Capacitacion\DIa 1\"/>
    </mc:Choice>
  </mc:AlternateContent>
  <xr:revisionPtr revIDLastSave="0" documentId="13_ncr:1_{BDB58AB9-576F-4E18-AD9B-B70C2B5C76BC}" xr6:coauthVersionLast="44" xr6:coauthVersionMax="44" xr10:uidLastSave="{00000000-0000-0000-0000-000000000000}"/>
  <bookViews>
    <workbookView xWindow="-120" yWindow="-120" windowWidth="29040" windowHeight="15840" tabRatio="829" xr2:uid="{32AEEA9B-4637-40D7-96DA-F23DDF4E2D37}"/>
  </bookViews>
  <sheets>
    <sheet name="Analisis" sheetId="24" r:id="rId1"/>
    <sheet name="Datos" sheetId="21" r:id="rId2"/>
    <sheet name="Cobija" sheetId="1" r:id="rId3"/>
    <sheet name="Riberalta" sheetId="2" r:id="rId4"/>
    <sheet name="San Ingacio Velasco" sheetId="15" r:id="rId5"/>
    <sheet name="Las Misiones" sheetId="4" r:id="rId6"/>
    <sheet name="Valles" sheetId="5" r:id="rId7"/>
    <sheet name="Camiri" sheetId="11" r:id="rId8"/>
    <sheet name="German Busch" sheetId="17" r:id="rId9"/>
    <sheet name="Bermejo" sheetId="6" r:id="rId10"/>
    <sheet name="Chiquitos" sheetId="18" r:id="rId11"/>
    <sheet name="Huacaraje" sheetId="3" r:id="rId12"/>
    <sheet name="Bella Vista" sheetId="22" r:id="rId13"/>
    <sheet name="El Sena" sheetId="9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p" localSheetId="12">#REF!</definedName>
    <definedName name="\p" localSheetId="9">#REF!</definedName>
    <definedName name="\p" localSheetId="7">#REF!</definedName>
    <definedName name="\p" localSheetId="10">#REF!</definedName>
    <definedName name="\p" localSheetId="1">#REF!</definedName>
    <definedName name="\p" localSheetId="13">#REF!</definedName>
    <definedName name="\p" localSheetId="8">#REF!</definedName>
    <definedName name="\p" localSheetId="11">#REF!</definedName>
    <definedName name="\p" localSheetId="5">#REF!</definedName>
    <definedName name="\p" localSheetId="3">#REF!</definedName>
    <definedName name="\p" localSheetId="4">#REF!</definedName>
    <definedName name="\p" localSheetId="6">#REF!</definedName>
    <definedName name="\p">#REF!</definedName>
    <definedName name="\q" localSheetId="12">#REF!</definedName>
    <definedName name="\q" localSheetId="9">#REF!</definedName>
    <definedName name="\q" localSheetId="7">#REF!</definedName>
    <definedName name="\q" localSheetId="10">#REF!</definedName>
    <definedName name="\q" localSheetId="1">#REF!</definedName>
    <definedName name="\q" localSheetId="13">#REF!</definedName>
    <definedName name="\q" localSheetId="8">#REF!</definedName>
    <definedName name="\q" localSheetId="11">#REF!</definedName>
    <definedName name="\q" localSheetId="5">#REF!</definedName>
    <definedName name="\q" localSheetId="3">#REF!</definedName>
    <definedName name="\q" localSheetId="4">#REF!</definedName>
    <definedName name="\q" localSheetId="6">#REF!</definedName>
    <definedName name="\q">#REF!</definedName>
    <definedName name="_axc2" localSheetId="12">#REF!</definedName>
    <definedName name="_axc2" localSheetId="9">#REF!</definedName>
    <definedName name="_axc2" localSheetId="7">#REF!</definedName>
    <definedName name="_axc2" localSheetId="10">#REF!</definedName>
    <definedName name="_axc2" localSheetId="1">#REF!</definedName>
    <definedName name="_axc2" localSheetId="13">#REF!</definedName>
    <definedName name="_axc2" localSheetId="8">#REF!</definedName>
    <definedName name="_axc2" localSheetId="11">#REF!</definedName>
    <definedName name="_axc2" localSheetId="5">#REF!</definedName>
    <definedName name="_axc2" localSheetId="3">#REF!</definedName>
    <definedName name="_axc2" localSheetId="4">#REF!</definedName>
    <definedName name="_axc2" localSheetId="6">#REF!</definedName>
    <definedName name="_axc2">#REF!</definedName>
    <definedName name="_axc3" localSheetId="12">#REF!</definedName>
    <definedName name="_axc3" localSheetId="9">#REF!</definedName>
    <definedName name="_axc3" localSheetId="7">#REF!</definedName>
    <definedName name="_axc3" localSheetId="10">#REF!</definedName>
    <definedName name="_axc3" localSheetId="1">#REF!</definedName>
    <definedName name="_axc3" localSheetId="13">#REF!</definedName>
    <definedName name="_axc3" localSheetId="8">#REF!</definedName>
    <definedName name="_axc3" localSheetId="11">#REF!</definedName>
    <definedName name="_axc3" localSheetId="5">#REF!</definedName>
    <definedName name="_axc3" localSheetId="3">#REF!</definedName>
    <definedName name="_axc3" localSheetId="4">#REF!</definedName>
    <definedName name="_axc3" localSheetId="6">#REF!</definedName>
    <definedName name="_axc3">#REF!</definedName>
    <definedName name="_Fill" localSheetId="12" hidden="1">#REF!</definedName>
    <definedName name="_Fill" localSheetId="9" hidden="1">#REF!</definedName>
    <definedName name="_Fill" localSheetId="7" hidden="1">#REF!</definedName>
    <definedName name="_Fill" localSheetId="10" hidden="1">#REF!</definedName>
    <definedName name="_Fill" localSheetId="1" hidden="1">#REF!</definedName>
    <definedName name="_Fill" localSheetId="13" hidden="1">#REF!</definedName>
    <definedName name="_Fill" localSheetId="8" hidden="1">#REF!</definedName>
    <definedName name="_Fill" localSheetId="11" hidden="1">#REF!</definedName>
    <definedName name="_Fill" localSheetId="5" hidden="1">#REF!</definedName>
    <definedName name="_Fill" localSheetId="3" hidden="1">#REF!</definedName>
    <definedName name="_Fill" localSheetId="4" hidden="1">#REF!</definedName>
    <definedName name="_Fill" localSheetId="6" hidden="1">#REF!</definedName>
    <definedName name="_Fill" hidden="1">#REF!</definedName>
    <definedName name="_PMT23" localSheetId="12">#REF!</definedName>
    <definedName name="_PMT23" localSheetId="9">#REF!</definedName>
    <definedName name="_PMT23" localSheetId="7">#REF!</definedName>
    <definedName name="_PMT23" localSheetId="10">#REF!</definedName>
    <definedName name="_PMT23" localSheetId="1">#REF!</definedName>
    <definedName name="_PMT23" localSheetId="13">#REF!</definedName>
    <definedName name="_PMT23" localSheetId="8">#REF!</definedName>
    <definedName name="_PMT23" localSheetId="11">#REF!</definedName>
    <definedName name="_PMT23" localSheetId="5">#REF!</definedName>
    <definedName name="_PMT23" localSheetId="3">#REF!</definedName>
    <definedName name="_PMT23" localSheetId="4">#REF!</definedName>
    <definedName name="_PMT23" localSheetId="6">#REF!</definedName>
    <definedName name="_PMT23">#REF!</definedName>
    <definedName name="_Table2_In1">#N/A</definedName>
    <definedName name="_TR2" localSheetId="12">#REF!</definedName>
    <definedName name="_TR2" localSheetId="9">#REF!</definedName>
    <definedName name="_TR2" localSheetId="7">#REF!</definedName>
    <definedName name="_TR2" localSheetId="10">#REF!</definedName>
    <definedName name="_TR2" localSheetId="1">#REF!</definedName>
    <definedName name="_TR2" localSheetId="13">#REF!</definedName>
    <definedName name="_TR2" localSheetId="8">#REF!</definedName>
    <definedName name="_TR2" localSheetId="11">#REF!</definedName>
    <definedName name="_TR2" localSheetId="5">#REF!</definedName>
    <definedName name="_TR2" localSheetId="3">#REF!</definedName>
    <definedName name="_TR2" localSheetId="4">#REF!</definedName>
    <definedName name="_TR2" localSheetId="6">#REF!</definedName>
    <definedName name="_TR2">#REF!</definedName>
    <definedName name="A_impresión_IM" localSheetId="12">#REF!</definedName>
    <definedName name="A_impresión_IM" localSheetId="9">#REF!</definedName>
    <definedName name="A_impresión_IM" localSheetId="7">#REF!</definedName>
    <definedName name="A_impresión_IM" localSheetId="10">#REF!</definedName>
    <definedName name="A_impresión_IM" localSheetId="1">#REF!</definedName>
    <definedName name="A_impresión_IM" localSheetId="13">#REF!</definedName>
    <definedName name="A_impresión_IM" localSheetId="8">#REF!</definedName>
    <definedName name="A_impresión_IM" localSheetId="11">#REF!</definedName>
    <definedName name="A_impresión_IM" localSheetId="5">#REF!</definedName>
    <definedName name="A_impresión_IM" localSheetId="3">#REF!</definedName>
    <definedName name="A_impresión_IM" localSheetId="4">#REF!</definedName>
    <definedName name="A_impresión_IM" localSheetId="6">#REF!</definedName>
    <definedName name="A_impresión_IM">#REF!</definedName>
    <definedName name="ALTC" localSheetId="12">#REF!</definedName>
    <definedName name="ALTC" localSheetId="9">#REF!</definedName>
    <definedName name="ALTC" localSheetId="7">#REF!</definedName>
    <definedName name="ALTC" localSheetId="10">#REF!</definedName>
    <definedName name="ALTC" localSheetId="1">#REF!</definedName>
    <definedName name="ALTC" localSheetId="13">#REF!</definedName>
    <definedName name="ALTC" localSheetId="8">#REF!</definedName>
    <definedName name="ALTC" localSheetId="11">#REF!</definedName>
    <definedName name="ALTC" localSheetId="5">#REF!</definedName>
    <definedName name="ALTC" localSheetId="3">#REF!</definedName>
    <definedName name="ALTC" localSheetId="4">#REF!</definedName>
    <definedName name="ALTC" localSheetId="6">#REF!</definedName>
    <definedName name="ALTC">#REF!</definedName>
    <definedName name="anex1" localSheetId="12">#REF!</definedName>
    <definedName name="anex1" localSheetId="9">#REF!</definedName>
    <definedName name="anex1" localSheetId="7">#REF!</definedName>
    <definedName name="anex1" localSheetId="10">#REF!</definedName>
    <definedName name="anex1" localSheetId="1">#REF!</definedName>
    <definedName name="anex1" localSheetId="13">#REF!</definedName>
    <definedName name="anex1" localSheetId="8">#REF!</definedName>
    <definedName name="anex1" localSheetId="11">#REF!</definedName>
    <definedName name="anex1" localSheetId="5">#REF!</definedName>
    <definedName name="anex1" localSheetId="3">#REF!</definedName>
    <definedName name="anex1" localSheetId="4">#REF!</definedName>
    <definedName name="anex1" localSheetId="6">#REF!</definedName>
    <definedName name="anex1">#REF!</definedName>
    <definedName name="anex3a" localSheetId="12">#REF!</definedName>
    <definedName name="anex3a" localSheetId="9">#REF!</definedName>
    <definedName name="anex3a" localSheetId="7">#REF!</definedName>
    <definedName name="anex3a" localSheetId="10">#REF!</definedName>
    <definedName name="anex3a" localSheetId="1">#REF!</definedName>
    <definedName name="anex3a" localSheetId="13">#REF!</definedName>
    <definedName name="anex3a" localSheetId="8">#REF!</definedName>
    <definedName name="anex3a" localSheetId="11">#REF!</definedName>
    <definedName name="anex3a" localSheetId="5">#REF!</definedName>
    <definedName name="anex3a" localSheetId="3">#REF!</definedName>
    <definedName name="anex3a" localSheetId="4">#REF!</definedName>
    <definedName name="anex3a" localSheetId="6">#REF!</definedName>
    <definedName name="anex3a">#REF!</definedName>
    <definedName name="anex3b" localSheetId="12">#REF!</definedName>
    <definedName name="anex3b" localSheetId="9">#REF!</definedName>
    <definedName name="anex3b" localSheetId="7">#REF!</definedName>
    <definedName name="anex3b" localSheetId="10">#REF!</definedName>
    <definedName name="anex3b" localSheetId="1">#REF!</definedName>
    <definedName name="anex3b" localSheetId="13">#REF!</definedName>
    <definedName name="anex3b" localSheetId="8">#REF!</definedName>
    <definedName name="anex3b" localSheetId="11">#REF!</definedName>
    <definedName name="anex3b" localSheetId="5">#REF!</definedName>
    <definedName name="anex3b" localSheetId="3">#REF!</definedName>
    <definedName name="anex3b" localSheetId="4">#REF!</definedName>
    <definedName name="anex3b" localSheetId="6">#REF!</definedName>
    <definedName name="anex3b">#REF!</definedName>
    <definedName name="anex3c" localSheetId="12">#REF!</definedName>
    <definedName name="anex3c" localSheetId="9">#REF!</definedName>
    <definedName name="anex3c" localSheetId="7">#REF!</definedName>
    <definedName name="anex3c" localSheetId="10">#REF!</definedName>
    <definedName name="anex3c" localSheetId="1">#REF!</definedName>
    <definedName name="anex3c" localSheetId="13">#REF!</definedName>
    <definedName name="anex3c" localSheetId="8">#REF!</definedName>
    <definedName name="anex3c" localSheetId="11">#REF!</definedName>
    <definedName name="anex3c" localSheetId="5">#REF!</definedName>
    <definedName name="anex3c" localSheetId="3">#REF!</definedName>
    <definedName name="anex3c" localSheetId="4">#REF!</definedName>
    <definedName name="anex3c" localSheetId="6">#REF!</definedName>
    <definedName name="anex3c">#REF!</definedName>
    <definedName name="anex3d" localSheetId="12">#REF!</definedName>
    <definedName name="anex3d" localSheetId="9">#REF!</definedName>
    <definedName name="anex3d" localSheetId="7">#REF!</definedName>
    <definedName name="anex3d" localSheetId="10">#REF!</definedName>
    <definedName name="anex3d" localSheetId="1">#REF!</definedName>
    <definedName name="anex3d" localSheetId="13">#REF!</definedName>
    <definedName name="anex3d" localSheetId="8">#REF!</definedName>
    <definedName name="anex3d" localSheetId="11">#REF!</definedName>
    <definedName name="anex3d" localSheetId="5">#REF!</definedName>
    <definedName name="anex3d" localSheetId="3">#REF!</definedName>
    <definedName name="anex3d" localSheetId="4">#REF!</definedName>
    <definedName name="anex3d" localSheetId="6">#REF!</definedName>
    <definedName name="anex3d">#REF!</definedName>
    <definedName name="anex3e" localSheetId="12">#REF!</definedName>
    <definedName name="anex3e" localSheetId="9">#REF!</definedName>
    <definedName name="anex3e" localSheetId="7">#REF!</definedName>
    <definedName name="anex3e" localSheetId="10">#REF!</definedName>
    <definedName name="anex3e" localSheetId="1">#REF!</definedName>
    <definedName name="anex3e" localSheetId="13">#REF!</definedName>
    <definedName name="anex3e" localSheetId="8">#REF!</definedName>
    <definedName name="anex3e" localSheetId="11">#REF!</definedName>
    <definedName name="anex3e" localSheetId="5">#REF!</definedName>
    <definedName name="anex3e" localSheetId="3">#REF!</definedName>
    <definedName name="anex3e" localSheetId="4">#REF!</definedName>
    <definedName name="anex3e" localSheetId="6">#REF!</definedName>
    <definedName name="anex3e">#REF!</definedName>
    <definedName name="anex5a" localSheetId="12">#REF!</definedName>
    <definedName name="anex5a" localSheetId="9">#REF!</definedName>
    <definedName name="anex5a" localSheetId="7">#REF!</definedName>
    <definedName name="anex5a" localSheetId="10">#REF!</definedName>
    <definedName name="anex5a" localSheetId="1">#REF!</definedName>
    <definedName name="anex5a" localSheetId="13">#REF!</definedName>
    <definedName name="anex5a" localSheetId="8">#REF!</definedName>
    <definedName name="anex5a" localSheetId="11">#REF!</definedName>
    <definedName name="anex5a" localSheetId="5">#REF!</definedName>
    <definedName name="anex5a" localSheetId="3">#REF!</definedName>
    <definedName name="anex5a" localSheetId="4">#REF!</definedName>
    <definedName name="anex5a" localSheetId="6">#REF!</definedName>
    <definedName name="anex5a">#REF!</definedName>
    <definedName name="anex5b" localSheetId="12">#REF!</definedName>
    <definedName name="anex5b" localSheetId="9">#REF!</definedName>
    <definedName name="anex5b" localSheetId="7">#REF!</definedName>
    <definedName name="anex5b" localSheetId="10">#REF!</definedName>
    <definedName name="anex5b" localSheetId="1">#REF!</definedName>
    <definedName name="anex5b" localSheetId="13">#REF!</definedName>
    <definedName name="anex5b" localSheetId="8">#REF!</definedName>
    <definedName name="anex5b" localSheetId="11">#REF!</definedName>
    <definedName name="anex5b" localSheetId="5">#REF!</definedName>
    <definedName name="anex5b" localSheetId="3">#REF!</definedName>
    <definedName name="anex5b" localSheetId="4">#REF!</definedName>
    <definedName name="anex5b" localSheetId="6">#REF!</definedName>
    <definedName name="anex5b">#REF!</definedName>
    <definedName name="anex8a" localSheetId="12">#REF!</definedName>
    <definedName name="anex8a" localSheetId="9">#REF!</definedName>
    <definedName name="anex8a" localSheetId="7">#REF!</definedName>
    <definedName name="anex8a" localSheetId="10">#REF!</definedName>
    <definedName name="anex8a" localSheetId="1">#REF!</definedName>
    <definedName name="anex8a" localSheetId="13">#REF!</definedName>
    <definedName name="anex8a" localSheetId="8">#REF!</definedName>
    <definedName name="anex8a" localSheetId="11">#REF!</definedName>
    <definedName name="anex8a" localSheetId="5">#REF!</definedName>
    <definedName name="anex8a" localSheetId="3">#REF!</definedName>
    <definedName name="anex8a" localSheetId="4">#REF!</definedName>
    <definedName name="anex8a" localSheetId="6">#REF!</definedName>
    <definedName name="anex8a">#REF!</definedName>
    <definedName name="anex8b" localSheetId="12">#REF!</definedName>
    <definedName name="anex8b" localSheetId="9">#REF!</definedName>
    <definedName name="anex8b" localSheetId="7">#REF!</definedName>
    <definedName name="anex8b" localSheetId="10">#REF!</definedName>
    <definedName name="anex8b" localSheetId="1">#REF!</definedName>
    <definedName name="anex8b" localSheetId="13">#REF!</definedName>
    <definedName name="anex8b" localSheetId="8">#REF!</definedName>
    <definedName name="anex8b" localSheetId="11">#REF!</definedName>
    <definedName name="anex8b" localSheetId="5">#REF!</definedName>
    <definedName name="anex8b" localSheetId="3">#REF!</definedName>
    <definedName name="anex8b" localSheetId="4">#REF!</definedName>
    <definedName name="anex8b" localSheetId="6">#REF!</definedName>
    <definedName name="anex8b">#REF!</definedName>
    <definedName name="anex8c" localSheetId="12">#REF!</definedName>
    <definedName name="anex8c" localSheetId="9">#REF!</definedName>
    <definedName name="anex8c" localSheetId="7">#REF!</definedName>
    <definedName name="anex8c" localSheetId="10">#REF!</definedName>
    <definedName name="anex8c" localSheetId="1">#REF!</definedName>
    <definedName name="anex8c" localSheetId="13">#REF!</definedName>
    <definedName name="anex8c" localSheetId="8">#REF!</definedName>
    <definedName name="anex8c" localSheetId="11">#REF!</definedName>
    <definedName name="anex8c" localSheetId="5">#REF!</definedName>
    <definedName name="anex8c" localSheetId="3">#REF!</definedName>
    <definedName name="anex8c" localSheetId="4">#REF!</definedName>
    <definedName name="anex8c" localSheetId="6">#REF!</definedName>
    <definedName name="anex8c">#REF!</definedName>
    <definedName name="anex8d" localSheetId="12">#REF!</definedName>
    <definedName name="anex8d" localSheetId="9">#REF!</definedName>
    <definedName name="anex8d" localSheetId="7">#REF!</definedName>
    <definedName name="anex8d" localSheetId="10">#REF!</definedName>
    <definedName name="anex8d" localSheetId="1">#REF!</definedName>
    <definedName name="anex8d" localSheetId="13">#REF!</definedName>
    <definedName name="anex8d" localSheetId="8">#REF!</definedName>
    <definedName name="anex8d" localSheetId="11">#REF!</definedName>
    <definedName name="anex8d" localSheetId="5">#REF!</definedName>
    <definedName name="anex8d" localSheetId="3">#REF!</definedName>
    <definedName name="anex8d" localSheetId="4">#REF!</definedName>
    <definedName name="anex8d" localSheetId="6">#REF!</definedName>
    <definedName name="anex8d">#REF!</definedName>
    <definedName name="anex8e" localSheetId="12">#REF!</definedName>
    <definedName name="anex8e" localSheetId="9">#REF!</definedName>
    <definedName name="anex8e" localSheetId="7">#REF!</definedName>
    <definedName name="anex8e" localSheetId="10">#REF!</definedName>
    <definedName name="anex8e" localSheetId="1">#REF!</definedName>
    <definedName name="anex8e" localSheetId="13">#REF!</definedName>
    <definedName name="anex8e" localSheetId="8">#REF!</definedName>
    <definedName name="anex8e" localSheetId="11">#REF!</definedName>
    <definedName name="anex8e" localSheetId="5">#REF!</definedName>
    <definedName name="anex8e" localSheetId="3">#REF!</definedName>
    <definedName name="anex8e" localSheetId="4">#REF!</definedName>
    <definedName name="anex8e" localSheetId="6">#REF!</definedName>
    <definedName name="anex8e">#REF!</definedName>
    <definedName name="anex8f" localSheetId="12">#REF!</definedName>
    <definedName name="anex8f" localSheetId="9">#REF!</definedName>
    <definedName name="anex8f" localSheetId="7">#REF!</definedName>
    <definedName name="anex8f" localSheetId="10">#REF!</definedName>
    <definedName name="anex8f" localSheetId="1">#REF!</definedName>
    <definedName name="anex8f" localSheetId="13">#REF!</definedName>
    <definedName name="anex8f" localSheetId="8">#REF!</definedName>
    <definedName name="anex8f" localSheetId="11">#REF!</definedName>
    <definedName name="anex8f" localSheetId="5">#REF!</definedName>
    <definedName name="anex8f" localSheetId="3">#REF!</definedName>
    <definedName name="anex8f" localSheetId="4">#REF!</definedName>
    <definedName name="anex8f" localSheetId="6">#REF!</definedName>
    <definedName name="anex8f">#REF!</definedName>
    <definedName name="anexo8e" localSheetId="12">#REF!</definedName>
    <definedName name="anexo8e" localSheetId="9">#REF!</definedName>
    <definedName name="anexo8e" localSheetId="7">#REF!</definedName>
    <definedName name="anexo8e" localSheetId="10">#REF!</definedName>
    <definedName name="anexo8e" localSheetId="1">#REF!</definedName>
    <definedName name="anexo8e" localSheetId="13">#REF!</definedName>
    <definedName name="anexo8e" localSheetId="8">#REF!</definedName>
    <definedName name="anexo8e" localSheetId="11">#REF!</definedName>
    <definedName name="anexo8e" localSheetId="5">#REF!</definedName>
    <definedName name="anexo8e" localSheetId="3">#REF!</definedName>
    <definedName name="anexo8e" localSheetId="4">#REF!</definedName>
    <definedName name="anexo8e" localSheetId="6">#REF!</definedName>
    <definedName name="anexo8e">#REF!</definedName>
    <definedName name="_xlnm.Print_Area" localSheetId="12">#REF!</definedName>
    <definedName name="_xlnm.Print_Area" localSheetId="9">#REF!</definedName>
    <definedName name="_xlnm.Print_Area" localSheetId="7">#REF!</definedName>
    <definedName name="_xlnm.Print_Area" localSheetId="10">#REF!</definedName>
    <definedName name="_xlnm.Print_Area" localSheetId="1">#REF!</definedName>
    <definedName name="_xlnm.Print_Area" localSheetId="13">#REF!</definedName>
    <definedName name="_xlnm.Print_Area" localSheetId="8">#REF!</definedName>
    <definedName name="_xlnm.Print_Area" localSheetId="11">#REF!</definedName>
    <definedName name="_xlnm.Print_Area" localSheetId="5">#REF!</definedName>
    <definedName name="_xlnm.Print_Area" localSheetId="3">#REF!</definedName>
    <definedName name="_xlnm.Print_Area" localSheetId="4">#REF!</definedName>
    <definedName name="_xlnm.Print_Area" localSheetId="6">#REF!</definedName>
    <definedName name="_xlnm.Print_Area">#REF!</definedName>
    <definedName name="axc" localSheetId="12">#REF!</definedName>
    <definedName name="axc" localSheetId="9">#REF!</definedName>
    <definedName name="axc" localSheetId="7">#REF!</definedName>
    <definedName name="axc" localSheetId="10">#REF!</definedName>
    <definedName name="axc" localSheetId="1">#REF!</definedName>
    <definedName name="axc" localSheetId="13">#REF!</definedName>
    <definedName name="axc" localSheetId="8">#REF!</definedName>
    <definedName name="axc" localSheetId="11">#REF!</definedName>
    <definedName name="axc" localSheetId="5">#REF!</definedName>
    <definedName name="axc" localSheetId="3">#REF!</definedName>
    <definedName name="axc" localSheetId="4">#REF!</definedName>
    <definedName name="axc" localSheetId="6">#REF!</definedName>
    <definedName name="axc">#REF!</definedName>
    <definedName name="axc." localSheetId="12">#REF!</definedName>
    <definedName name="axc." localSheetId="9">#REF!</definedName>
    <definedName name="axc." localSheetId="7">#REF!</definedName>
    <definedName name="axc." localSheetId="10">#REF!</definedName>
    <definedName name="axc." localSheetId="1">#REF!</definedName>
    <definedName name="axc." localSheetId="13">#REF!</definedName>
    <definedName name="axc." localSheetId="8">#REF!</definedName>
    <definedName name="axc." localSheetId="11">#REF!</definedName>
    <definedName name="axc." localSheetId="5">#REF!</definedName>
    <definedName name="axc." localSheetId="3">#REF!</definedName>
    <definedName name="axc." localSheetId="4">#REF!</definedName>
    <definedName name="axc." localSheetId="6">#REF!</definedName>
    <definedName name="axc.">#REF!</definedName>
    <definedName name="baes" localSheetId="12">#REF!</definedName>
    <definedName name="baes" localSheetId="9">#REF!</definedName>
    <definedName name="baes" localSheetId="7">#REF!</definedName>
    <definedName name="baes" localSheetId="10">#REF!</definedName>
    <definedName name="baes" localSheetId="1">#REF!</definedName>
    <definedName name="baes" localSheetId="13">#REF!</definedName>
    <definedName name="baes" localSheetId="8">#REF!</definedName>
    <definedName name="baes" localSheetId="11">#REF!</definedName>
    <definedName name="baes" localSheetId="5">#REF!</definedName>
    <definedName name="baes" localSheetId="3">#REF!</definedName>
    <definedName name="baes" localSheetId="4">#REF!</definedName>
    <definedName name="baes" localSheetId="6">#REF!</definedName>
    <definedName name="baes">#REF!</definedName>
    <definedName name="Base_datos_IM">#N/A</definedName>
    <definedName name="_xlnm.Database" localSheetId="12">#REF!</definedName>
    <definedName name="_xlnm.Database" localSheetId="9">#REF!</definedName>
    <definedName name="_xlnm.Database" localSheetId="7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 localSheetId="8">#REF!</definedName>
    <definedName name="_xlnm.Database" localSheetId="11">#REF!</definedName>
    <definedName name="_xlnm.Database" localSheetId="5">#REF!</definedName>
    <definedName name="_xlnm.Database" localSheetId="3">#REF!</definedName>
    <definedName name="_xlnm.Database" localSheetId="4">#REF!</definedName>
    <definedName name="_xlnm.Database" localSheetId="6">#REF!</definedName>
    <definedName name="_xlnm.Database">#REF!</definedName>
    <definedName name="BDATOS" localSheetId="1">[1]PLANTA!$A$2:$O$70</definedName>
    <definedName name="BDATOS">[2]PLANTA!$A$2:$O$70</definedName>
    <definedName name="borrar" localSheetId="12">#REF!</definedName>
    <definedName name="borrar" localSheetId="9">#REF!</definedName>
    <definedName name="borrar" localSheetId="7">#REF!</definedName>
    <definedName name="borrar" localSheetId="10">#REF!</definedName>
    <definedName name="borrar" localSheetId="1">#REF!</definedName>
    <definedName name="borrar" localSheetId="13">#REF!</definedName>
    <definedName name="borrar" localSheetId="8">#REF!</definedName>
    <definedName name="borrar" localSheetId="11">#REF!</definedName>
    <definedName name="borrar" localSheetId="5">#REF!</definedName>
    <definedName name="borrar" localSheetId="3">#REF!</definedName>
    <definedName name="borrar" localSheetId="4">#REF!</definedName>
    <definedName name="borrar" localSheetId="6">#REF!</definedName>
    <definedName name="borrar">#REF!</definedName>
    <definedName name="Bs" localSheetId="12">#REF!</definedName>
    <definedName name="Bs" localSheetId="9">#REF!</definedName>
    <definedName name="Bs" localSheetId="7">#REF!</definedName>
    <definedName name="Bs" localSheetId="10">#REF!</definedName>
    <definedName name="Bs" localSheetId="1">#REF!</definedName>
    <definedName name="Bs" localSheetId="13">#REF!</definedName>
    <definedName name="Bs" localSheetId="8">#REF!</definedName>
    <definedName name="Bs" localSheetId="11">#REF!</definedName>
    <definedName name="Bs" localSheetId="5">#REF!</definedName>
    <definedName name="Bs" localSheetId="3">#REF!</definedName>
    <definedName name="Bs" localSheetId="4">#REF!</definedName>
    <definedName name="Bs" localSheetId="6">#REF!</definedName>
    <definedName name="Bs">#REF!</definedName>
    <definedName name="Bs." localSheetId="12">#REF!</definedName>
    <definedName name="Bs." localSheetId="9">#REF!</definedName>
    <definedName name="Bs." localSheetId="7">#REF!</definedName>
    <definedName name="Bs." localSheetId="10">#REF!</definedName>
    <definedName name="Bs." localSheetId="1">#REF!</definedName>
    <definedName name="Bs." localSheetId="13">#REF!</definedName>
    <definedName name="Bs." localSheetId="8">#REF!</definedName>
    <definedName name="Bs." localSheetId="11">#REF!</definedName>
    <definedName name="Bs." localSheetId="5">#REF!</definedName>
    <definedName name="Bs." localSheetId="3">#REF!</definedName>
    <definedName name="Bs." localSheetId="4">#REF!</definedName>
    <definedName name="Bs." localSheetId="6">#REF!</definedName>
    <definedName name="Bs.">#REF!</definedName>
    <definedName name="Bss" localSheetId="12">#REF!</definedName>
    <definedName name="Bss" localSheetId="9">#REF!</definedName>
    <definedName name="Bss" localSheetId="7">#REF!</definedName>
    <definedName name="Bss" localSheetId="10">#REF!</definedName>
    <definedName name="Bss" localSheetId="1">#REF!</definedName>
    <definedName name="Bss" localSheetId="13">#REF!</definedName>
    <definedName name="Bss" localSheetId="8">#REF!</definedName>
    <definedName name="Bss" localSheetId="11">#REF!</definedName>
    <definedName name="Bss" localSheetId="5">#REF!</definedName>
    <definedName name="Bss" localSheetId="3">#REF!</definedName>
    <definedName name="Bss" localSheetId="4">#REF!</definedName>
    <definedName name="Bss" localSheetId="6">#REF!</definedName>
    <definedName name="Bss">#REF!</definedName>
    <definedName name="C_3" localSheetId="12">#REF!</definedName>
    <definedName name="C_3" localSheetId="9">#REF!</definedName>
    <definedName name="C_3" localSheetId="7">#REF!</definedName>
    <definedName name="C_3" localSheetId="10">#REF!</definedName>
    <definedName name="C_3" localSheetId="1">#REF!</definedName>
    <definedName name="C_3" localSheetId="13">#REF!</definedName>
    <definedName name="C_3" localSheetId="8">#REF!</definedName>
    <definedName name="C_3" localSheetId="11">#REF!</definedName>
    <definedName name="C_3" localSheetId="5">#REF!</definedName>
    <definedName name="C_3" localSheetId="3">#REF!</definedName>
    <definedName name="C_3" localSheetId="4">#REF!</definedName>
    <definedName name="C_3" localSheetId="6">#REF!</definedName>
    <definedName name="C_3">#REF!</definedName>
    <definedName name="C_3." localSheetId="12">#REF!</definedName>
    <definedName name="C_3." localSheetId="9">#REF!</definedName>
    <definedName name="C_3." localSheetId="7">#REF!</definedName>
    <definedName name="C_3." localSheetId="10">#REF!</definedName>
    <definedName name="C_3." localSheetId="1">#REF!</definedName>
    <definedName name="C_3." localSheetId="13">#REF!</definedName>
    <definedName name="C_3." localSheetId="8">#REF!</definedName>
    <definedName name="C_3." localSheetId="11">#REF!</definedName>
    <definedName name="C_3." localSheetId="5">#REF!</definedName>
    <definedName name="C_3." localSheetId="3">#REF!</definedName>
    <definedName name="C_3." localSheetId="4">#REF!</definedName>
    <definedName name="C_3." localSheetId="6">#REF!</definedName>
    <definedName name="C_3.">#REF!</definedName>
    <definedName name="C_33" localSheetId="12">#REF!</definedName>
    <definedName name="C_33" localSheetId="9">#REF!</definedName>
    <definedName name="C_33" localSheetId="7">#REF!</definedName>
    <definedName name="C_33" localSheetId="10">#REF!</definedName>
    <definedName name="C_33" localSheetId="1">#REF!</definedName>
    <definedName name="C_33" localSheetId="13">#REF!</definedName>
    <definedName name="C_33" localSheetId="8">#REF!</definedName>
    <definedName name="C_33" localSheetId="11">#REF!</definedName>
    <definedName name="C_33" localSheetId="5">#REF!</definedName>
    <definedName name="C_33" localSheetId="3">#REF!</definedName>
    <definedName name="C_33" localSheetId="4">#REF!</definedName>
    <definedName name="C_33" localSheetId="6">#REF!</definedName>
    <definedName name="C_33">#REF!</definedName>
    <definedName name="CAMBIOS2" localSheetId="12">#REF!</definedName>
    <definedName name="CAMBIOS2" localSheetId="9">#REF!</definedName>
    <definedName name="CAMBIOS2" localSheetId="7">#REF!</definedName>
    <definedName name="CAMBIOS2" localSheetId="10">#REF!</definedName>
    <definedName name="CAMBIOS2" localSheetId="1">#REF!</definedName>
    <definedName name="CAMBIOS2" localSheetId="13">#REF!</definedName>
    <definedName name="CAMBIOS2" localSheetId="8">#REF!</definedName>
    <definedName name="CAMBIOS2" localSheetId="11">#REF!</definedName>
    <definedName name="CAMBIOS2" localSheetId="5">#REF!</definedName>
    <definedName name="CAMBIOS2" localSheetId="3">#REF!</definedName>
    <definedName name="CAMBIOS2" localSheetId="4">#REF!</definedName>
    <definedName name="CAMBIOS2" localSheetId="6">#REF!</definedName>
    <definedName name="CAMBIOS2">#REF!</definedName>
    <definedName name="CENTRALES" localSheetId="12">#REF!</definedName>
    <definedName name="CENTRALES" localSheetId="9">#REF!</definedName>
    <definedName name="CENTRALES" localSheetId="7">#REF!</definedName>
    <definedName name="CENTRALES" localSheetId="10">#REF!</definedName>
    <definedName name="CENTRALES" localSheetId="1">#REF!</definedName>
    <definedName name="CENTRALES" localSheetId="13">#REF!</definedName>
    <definedName name="CENTRALES" localSheetId="8">#REF!</definedName>
    <definedName name="CENTRALES" localSheetId="11">#REF!</definedName>
    <definedName name="CENTRALES" localSheetId="5">#REF!</definedName>
    <definedName name="CENTRALES" localSheetId="3">#REF!</definedName>
    <definedName name="CENTRALES" localSheetId="4">#REF!</definedName>
    <definedName name="CENTRALES" localSheetId="6">#REF!</definedName>
    <definedName name="CENTRALES">#REF!</definedName>
    <definedName name="Centrales." localSheetId="12">#REF!</definedName>
    <definedName name="Centrales." localSheetId="9">#REF!</definedName>
    <definedName name="Centrales." localSheetId="7">#REF!</definedName>
    <definedName name="Centrales." localSheetId="10">#REF!</definedName>
    <definedName name="Centrales." localSheetId="1">#REF!</definedName>
    <definedName name="Centrales." localSheetId="13">#REF!</definedName>
    <definedName name="Centrales." localSheetId="8">#REF!</definedName>
    <definedName name="Centrales." localSheetId="11">#REF!</definedName>
    <definedName name="Centrales." localSheetId="5">#REF!</definedName>
    <definedName name="Centrales." localSheetId="3">#REF!</definedName>
    <definedName name="Centrales." localSheetId="4">#REF!</definedName>
    <definedName name="Centrales." localSheetId="6">#REF!</definedName>
    <definedName name="Centrales.">#REF!</definedName>
    <definedName name="centrales2" localSheetId="12">#REF!</definedName>
    <definedName name="centrales2" localSheetId="9">#REF!</definedName>
    <definedName name="centrales2" localSheetId="7">#REF!</definedName>
    <definedName name="centrales2" localSheetId="10">#REF!</definedName>
    <definedName name="centrales2" localSheetId="1">#REF!</definedName>
    <definedName name="centrales2" localSheetId="13">#REF!</definedName>
    <definedName name="centrales2" localSheetId="8">#REF!</definedName>
    <definedName name="centrales2" localSheetId="11">#REF!</definedName>
    <definedName name="centrales2" localSheetId="5">#REF!</definedName>
    <definedName name="centrales2" localSheetId="3">#REF!</definedName>
    <definedName name="centrales2" localSheetId="4">#REF!</definedName>
    <definedName name="centrales2" localSheetId="6">#REF!</definedName>
    <definedName name="centrales2">#REF!</definedName>
    <definedName name="CG" localSheetId="12">#REF!</definedName>
    <definedName name="CG" localSheetId="9">#REF!</definedName>
    <definedName name="CG" localSheetId="7">#REF!</definedName>
    <definedName name="CG" localSheetId="10">#REF!</definedName>
    <definedName name="CG" localSheetId="1">#REF!</definedName>
    <definedName name="CG" localSheetId="13">#REF!</definedName>
    <definedName name="CG" localSheetId="8">#REF!</definedName>
    <definedName name="CG" localSheetId="11">#REF!</definedName>
    <definedName name="CG" localSheetId="5">#REF!</definedName>
    <definedName name="CG" localSheetId="3">#REF!</definedName>
    <definedName name="CG" localSheetId="4">#REF!</definedName>
    <definedName name="CG" localSheetId="6">#REF!</definedName>
    <definedName name="CG">#REF!</definedName>
    <definedName name="CMg" localSheetId="12">#REF!</definedName>
    <definedName name="CMg" localSheetId="9">#REF!</definedName>
    <definedName name="CMg" localSheetId="7">#REF!</definedName>
    <definedName name="CMg" localSheetId="10">#REF!</definedName>
    <definedName name="CMg" localSheetId="1">#REF!</definedName>
    <definedName name="CMg" localSheetId="13">#REF!</definedName>
    <definedName name="CMg" localSheetId="8">#REF!</definedName>
    <definedName name="CMg" localSheetId="11">#REF!</definedName>
    <definedName name="CMg" localSheetId="5">#REF!</definedName>
    <definedName name="CMg" localSheetId="3">#REF!</definedName>
    <definedName name="CMg" localSheetId="4">#REF!</definedName>
    <definedName name="CMg" localSheetId="6">#REF!</definedName>
    <definedName name="CMg">#REF!</definedName>
    <definedName name="colapsosA" localSheetId="12" hidden="1">{"'DMAX'!$A$10:$P$43"}</definedName>
    <definedName name="colapsosA" localSheetId="7" hidden="1">{"'DMAX'!$A$10:$P$43"}</definedName>
    <definedName name="colapsosA" localSheetId="10" hidden="1">{"'DMAX'!$A$10:$P$43"}</definedName>
    <definedName name="colapsosA" localSheetId="1" hidden="1">{"'DMAX'!$A$10:$P$43"}</definedName>
    <definedName name="colapsosA" localSheetId="13" hidden="1">{"'DMAX'!$A$10:$P$43"}</definedName>
    <definedName name="colapsosA" localSheetId="8" hidden="1">{"'DMAX'!$A$10:$P$43"}</definedName>
    <definedName name="colapsosA" localSheetId="4" hidden="1">{"'DMAX'!$A$10:$P$43"}</definedName>
    <definedName name="colapsosA" hidden="1">{"'DMAX'!$A$10:$P$43"}</definedName>
    <definedName name="COMBUSTIBLE" localSheetId="12">#REF!</definedName>
    <definedName name="COMBUSTIBLE" localSheetId="9">#REF!</definedName>
    <definedName name="COMBUSTIBLE" localSheetId="7">#REF!</definedName>
    <definedName name="COMBUSTIBLE" localSheetId="10">#REF!</definedName>
    <definedName name="COMBUSTIBLE" localSheetId="1">#REF!</definedName>
    <definedName name="COMBUSTIBLE" localSheetId="13">#REF!</definedName>
    <definedName name="COMBUSTIBLE" localSheetId="8">#REF!</definedName>
    <definedName name="COMBUSTIBLE" localSheetId="11">#REF!</definedName>
    <definedName name="COMBUSTIBLE" localSheetId="5">#REF!</definedName>
    <definedName name="COMBUSTIBLE" localSheetId="3">#REF!</definedName>
    <definedName name="COMBUSTIBLE" localSheetId="4">#REF!</definedName>
    <definedName name="COMBUSTIBLE" localSheetId="6">#REF!</definedName>
    <definedName name="COMBUSTIBLE">#REF!</definedName>
    <definedName name="combustible." localSheetId="12">#REF!</definedName>
    <definedName name="combustible." localSheetId="9">#REF!</definedName>
    <definedName name="combustible." localSheetId="7">#REF!</definedName>
    <definedName name="combustible." localSheetId="10">#REF!</definedName>
    <definedName name="combustible." localSheetId="1">#REF!</definedName>
    <definedName name="combustible." localSheetId="13">#REF!</definedName>
    <definedName name="combustible." localSheetId="8">#REF!</definedName>
    <definedName name="combustible." localSheetId="11">#REF!</definedName>
    <definedName name="combustible." localSheetId="5">#REF!</definedName>
    <definedName name="combustible." localSheetId="3">#REF!</definedName>
    <definedName name="combustible." localSheetId="4">#REF!</definedName>
    <definedName name="combustible." localSheetId="6">#REF!</definedName>
    <definedName name="combustible.">#REF!</definedName>
    <definedName name="combustible2" localSheetId="12">#REF!</definedName>
    <definedName name="combustible2" localSheetId="9">#REF!</definedName>
    <definedName name="combustible2" localSheetId="7">#REF!</definedName>
    <definedName name="combustible2" localSheetId="10">#REF!</definedName>
    <definedName name="combustible2" localSheetId="1">#REF!</definedName>
    <definedName name="combustible2" localSheetId="13">#REF!</definedName>
    <definedName name="combustible2" localSheetId="8">#REF!</definedName>
    <definedName name="combustible2" localSheetId="11">#REF!</definedName>
    <definedName name="combustible2" localSheetId="5">#REF!</definedName>
    <definedName name="combustible2" localSheetId="3">#REF!</definedName>
    <definedName name="combustible2" localSheetId="4">#REF!</definedName>
    <definedName name="combustible2" localSheetId="6">#REF!</definedName>
    <definedName name="combustible2">#REF!</definedName>
    <definedName name="Criteria">#N/A</definedName>
    <definedName name="_xlnm.Criteria">#N/A</definedName>
    <definedName name="Criterios_IM">#N/A</definedName>
    <definedName name="CUADRO1">[3]SALES_INC!$A$6:$A$17</definedName>
    <definedName name="CUADRO2">[3]SALES_INC!$L$3:$O$14</definedName>
    <definedName name="CUADRO3" localSheetId="12">#REF!</definedName>
    <definedName name="CUADRO3" localSheetId="9">#REF!</definedName>
    <definedName name="CUADRO3" localSheetId="7">#REF!</definedName>
    <definedName name="CUADRO3" localSheetId="10">#REF!</definedName>
    <definedName name="CUADRO3" localSheetId="1">#REF!</definedName>
    <definedName name="CUADRO3" localSheetId="13">#REF!</definedName>
    <definedName name="CUADRO3" localSheetId="8">#REF!</definedName>
    <definedName name="CUADRO3" localSheetId="11">#REF!</definedName>
    <definedName name="CUADRO3" localSheetId="5">#REF!</definedName>
    <definedName name="CUADRO3" localSheetId="3">#REF!</definedName>
    <definedName name="CUADRO3" localSheetId="4">#REF!</definedName>
    <definedName name="CUADRO3" localSheetId="6">#REF!</definedName>
    <definedName name="CUADRO3">#REF!</definedName>
    <definedName name="d_3" localSheetId="12">#REF!</definedName>
    <definedName name="d_3" localSheetId="9">#REF!</definedName>
    <definedName name="d_3" localSheetId="7">#REF!</definedName>
    <definedName name="d_3" localSheetId="10">#REF!</definedName>
    <definedName name="d_3" localSheetId="1">#REF!</definedName>
    <definedName name="d_3" localSheetId="13">#REF!</definedName>
    <definedName name="d_3" localSheetId="8">#REF!</definedName>
    <definedName name="d_3" localSheetId="11">#REF!</definedName>
    <definedName name="d_3" localSheetId="5">#REF!</definedName>
    <definedName name="d_3" localSheetId="3">#REF!</definedName>
    <definedName name="d_3" localSheetId="4">#REF!</definedName>
    <definedName name="d_3" localSheetId="6">#REF!</definedName>
    <definedName name="d_3">#REF!</definedName>
    <definedName name="Data">#N/A</definedName>
    <definedName name="Database">#N/A</definedName>
    <definedName name="EEEEEE" localSheetId="12" hidden="1">{"'DMAX'!$A$10:$P$43"}</definedName>
    <definedName name="EEEEEE" localSheetId="7" hidden="1">{"'DMAX'!$A$10:$P$43"}</definedName>
    <definedName name="EEEEEE" localSheetId="10" hidden="1">{"'DMAX'!$A$10:$P$43"}</definedName>
    <definedName name="EEEEEE" localSheetId="1" hidden="1">{"'DMAX'!$A$10:$P$43"}</definedName>
    <definedName name="EEEEEE" localSheetId="13" hidden="1">{"'DMAX'!$A$10:$P$43"}</definedName>
    <definedName name="EEEEEE" localSheetId="8" hidden="1">{"'DMAX'!$A$10:$P$43"}</definedName>
    <definedName name="EEEEEE" localSheetId="4" hidden="1">{"'DMAX'!$A$10:$P$43"}</definedName>
    <definedName name="EEEEEE" hidden="1">{"'DMAX'!$A$10:$P$43"}</definedName>
    <definedName name="EMBALSES" localSheetId="12">#REF!</definedName>
    <definedName name="EMBALSES" localSheetId="9">#REF!</definedName>
    <definedName name="EMBALSES" localSheetId="7">#REF!</definedName>
    <definedName name="EMBALSES" localSheetId="10">#REF!</definedName>
    <definedName name="EMBALSES" localSheetId="1">#REF!</definedName>
    <definedName name="EMBALSES" localSheetId="13">#REF!</definedName>
    <definedName name="EMBALSES" localSheetId="8">#REF!</definedName>
    <definedName name="EMBALSES" localSheetId="11">#REF!</definedName>
    <definedName name="EMBALSES" localSheetId="5">#REF!</definedName>
    <definedName name="EMBALSES" localSheetId="3">#REF!</definedName>
    <definedName name="EMBALSES" localSheetId="4">#REF!</definedName>
    <definedName name="EMBALSES" localSheetId="6">#REF!</definedName>
    <definedName name="EMBALSES">#REF!</definedName>
    <definedName name="embalses." localSheetId="12">#REF!</definedName>
    <definedName name="embalses." localSheetId="9">#REF!</definedName>
    <definedName name="embalses." localSheetId="7">#REF!</definedName>
    <definedName name="embalses." localSheetId="10">#REF!</definedName>
    <definedName name="embalses." localSheetId="1">#REF!</definedName>
    <definedName name="embalses." localSheetId="13">#REF!</definedName>
    <definedName name="embalses." localSheetId="8">#REF!</definedName>
    <definedName name="embalses." localSheetId="11">#REF!</definedName>
    <definedName name="embalses." localSheetId="5">#REF!</definedName>
    <definedName name="embalses." localSheetId="3">#REF!</definedName>
    <definedName name="embalses." localSheetId="4">#REF!</definedName>
    <definedName name="embalses." localSheetId="6">#REF!</definedName>
    <definedName name="embalses.">#REF!</definedName>
    <definedName name="embalses2" localSheetId="12">#REF!</definedName>
    <definedName name="embalses2" localSheetId="9">#REF!</definedName>
    <definedName name="embalses2" localSheetId="7">#REF!</definedName>
    <definedName name="embalses2" localSheetId="10">#REF!</definedName>
    <definedName name="embalses2" localSheetId="1">#REF!</definedName>
    <definedName name="embalses2" localSheetId="13">#REF!</definedName>
    <definedName name="embalses2" localSheetId="8">#REF!</definedName>
    <definedName name="embalses2" localSheetId="11">#REF!</definedName>
    <definedName name="embalses2" localSheetId="5">#REF!</definedName>
    <definedName name="embalses2" localSheetId="3">#REF!</definedName>
    <definedName name="embalses2" localSheetId="4">#REF!</definedName>
    <definedName name="embalses2" localSheetId="6">#REF!</definedName>
    <definedName name="embalses2">#REF!</definedName>
    <definedName name="Equivalencia_nombres_clientes">'[4]Nombres distribuidoras'!$F$2:$G$71</definedName>
    <definedName name="erreer" localSheetId="12">#REF!</definedName>
    <definedName name="erreer" localSheetId="9">#REF!</definedName>
    <definedName name="erreer" localSheetId="7">#REF!</definedName>
    <definedName name="erreer" localSheetId="10">#REF!</definedName>
    <definedName name="erreer" localSheetId="1">#REF!</definedName>
    <definedName name="erreer" localSheetId="13">#REF!</definedName>
    <definedName name="erreer" localSheetId="8">#REF!</definedName>
    <definedName name="erreer" localSheetId="11">#REF!</definedName>
    <definedName name="erreer" localSheetId="5">#REF!</definedName>
    <definedName name="erreer" localSheetId="3">#REF!</definedName>
    <definedName name="erreer" localSheetId="4">#REF!</definedName>
    <definedName name="erreer" localSheetId="6">#REF!</definedName>
    <definedName name="erreer">#REF!</definedName>
    <definedName name="erreer." localSheetId="12">#REF!</definedName>
    <definedName name="erreer." localSheetId="9">#REF!</definedName>
    <definedName name="erreer." localSheetId="7">#REF!</definedName>
    <definedName name="erreer." localSheetId="10">#REF!</definedName>
    <definedName name="erreer." localSheetId="1">#REF!</definedName>
    <definedName name="erreer." localSheetId="13">#REF!</definedName>
    <definedName name="erreer." localSheetId="8">#REF!</definedName>
    <definedName name="erreer." localSheetId="11">#REF!</definedName>
    <definedName name="erreer." localSheetId="5">#REF!</definedName>
    <definedName name="erreer." localSheetId="3">#REF!</definedName>
    <definedName name="erreer." localSheetId="4">#REF!</definedName>
    <definedName name="erreer." localSheetId="6">#REF!</definedName>
    <definedName name="erreer.">#REF!</definedName>
    <definedName name="FA" localSheetId="12">#REF!</definedName>
    <definedName name="FA" localSheetId="9">#REF!</definedName>
    <definedName name="FA" localSheetId="7">#REF!</definedName>
    <definedName name="FA" localSheetId="10">#REF!</definedName>
    <definedName name="FA" localSheetId="1">#REF!</definedName>
    <definedName name="FA" localSheetId="13">#REF!</definedName>
    <definedName name="FA" localSheetId="8">#REF!</definedName>
    <definedName name="FA" localSheetId="11">#REF!</definedName>
    <definedName name="FA" localSheetId="5">#REF!</definedName>
    <definedName name="FA" localSheetId="3">#REF!</definedName>
    <definedName name="FA" localSheetId="4">#REF!</definedName>
    <definedName name="FA" localSheetId="6">#REF!</definedName>
    <definedName name="FA">#REF!</definedName>
    <definedName name="falla" localSheetId="12" hidden="1">{"'FLUJO'!$X$101"}</definedName>
    <definedName name="falla" localSheetId="7" hidden="1">{"'FLUJO'!$X$101"}</definedName>
    <definedName name="falla" localSheetId="10" hidden="1">{"'FLUJO'!$X$101"}</definedName>
    <definedName name="falla" localSheetId="1" hidden="1">{"'FLUJO'!$X$101"}</definedName>
    <definedName name="falla" localSheetId="13" hidden="1">{"'FLUJO'!$X$101"}</definedName>
    <definedName name="falla" localSheetId="8" hidden="1">{"'FLUJO'!$X$101"}</definedName>
    <definedName name="falla" localSheetId="4" hidden="1">{"'FLUJO'!$X$101"}</definedName>
    <definedName name="falla" hidden="1">{"'FLUJO'!$X$101"}</definedName>
    <definedName name="fILLL" localSheetId="12" hidden="1">#REF!</definedName>
    <definedName name="fILLL" localSheetId="9" hidden="1">#REF!</definedName>
    <definedName name="fILLL" localSheetId="7" hidden="1">#REF!</definedName>
    <definedName name="fILLL" localSheetId="10" hidden="1">#REF!</definedName>
    <definedName name="fILLL" localSheetId="1" hidden="1">#REF!</definedName>
    <definedName name="fILLL" localSheetId="13" hidden="1">#REF!</definedName>
    <definedName name="fILLL" localSheetId="8" hidden="1">#REF!</definedName>
    <definedName name="fILLL" localSheetId="11" hidden="1">#REF!</definedName>
    <definedName name="fILLL" localSheetId="5" hidden="1">#REF!</definedName>
    <definedName name="fILLL" localSheetId="3" hidden="1">#REF!</definedName>
    <definedName name="fILLL" localSheetId="4" hidden="1">#REF!</definedName>
    <definedName name="fILLL" localSheetId="6" hidden="1">#REF!</definedName>
    <definedName name="fILLL" hidden="1">#REF!</definedName>
    <definedName name="fONDO">[5]FONDO!$A$1:$N$841</definedName>
    <definedName name="GAS" localSheetId="12">#REF!</definedName>
    <definedName name="GAS" localSheetId="9">#REF!</definedName>
    <definedName name="GAS" localSheetId="7">#REF!</definedName>
    <definedName name="GAS" localSheetId="10">#REF!</definedName>
    <definedName name="GAS" localSheetId="1">#REF!</definedName>
    <definedName name="GAS" localSheetId="13">#REF!</definedName>
    <definedName name="GAS" localSheetId="8">#REF!</definedName>
    <definedName name="GAS" localSheetId="11">#REF!</definedName>
    <definedName name="GAS" localSheetId="5">#REF!</definedName>
    <definedName name="GAS" localSheetId="3">#REF!</definedName>
    <definedName name="GAS" localSheetId="4">#REF!</definedName>
    <definedName name="GAS" localSheetId="6">#REF!</definedName>
    <definedName name="GAS">#REF!</definedName>
    <definedName name="GB" localSheetId="12">'[6]GRAF 19'!#REF!</definedName>
    <definedName name="GB" localSheetId="9">'[6]GRAF 19'!#REF!</definedName>
    <definedName name="GB" localSheetId="7">'[6]GRAF 19'!#REF!</definedName>
    <definedName name="GB" localSheetId="10">'[6]GRAF 19'!#REF!</definedName>
    <definedName name="GB" localSheetId="13">'[6]GRAF 19'!#REF!</definedName>
    <definedName name="GB" localSheetId="8">'[6]GRAF 19'!#REF!</definedName>
    <definedName name="GB" localSheetId="11">'[6]GRAF 19'!#REF!</definedName>
    <definedName name="GB" localSheetId="5">'[6]GRAF 19'!#REF!</definedName>
    <definedName name="GB" localSheetId="3">'[6]GRAF 19'!#REF!</definedName>
    <definedName name="GB" localSheetId="4">'[6]GRAF 19'!#REF!</definedName>
    <definedName name="GB" localSheetId="6">'[6]GRAF 19'!#REF!</definedName>
    <definedName name="GB">'[6]GRAF 19'!#REF!</definedName>
    <definedName name="GENBRU" localSheetId="12">#REF!</definedName>
    <definedName name="GENBRU" localSheetId="9">#REF!</definedName>
    <definedName name="GENBRU" localSheetId="7">#REF!</definedName>
    <definedName name="GENBRU" localSheetId="10">#REF!</definedName>
    <definedName name="GENBRU" localSheetId="1">#REF!</definedName>
    <definedName name="GENBRU" localSheetId="13">#REF!</definedName>
    <definedName name="GENBRU" localSheetId="8">#REF!</definedName>
    <definedName name="GENBRU" localSheetId="11">#REF!</definedName>
    <definedName name="GENBRU" localSheetId="5">#REF!</definedName>
    <definedName name="GENBRU" localSheetId="3">#REF!</definedName>
    <definedName name="GENBRU" localSheetId="4">#REF!</definedName>
    <definedName name="GENBRU" localSheetId="6">#REF!</definedName>
    <definedName name="GENBRU">#REF!</definedName>
    <definedName name="GENBRU." localSheetId="12">#REF!</definedName>
    <definedName name="GENBRU." localSheetId="9">#REF!</definedName>
    <definedName name="GENBRU." localSheetId="7">#REF!</definedName>
    <definedName name="GENBRU." localSheetId="10">#REF!</definedName>
    <definedName name="GENBRU." localSheetId="1">#REF!</definedName>
    <definedName name="GENBRU." localSheetId="13">#REF!</definedName>
    <definedName name="GENBRU." localSheetId="8">#REF!</definedName>
    <definedName name="GENBRU." localSheetId="11">#REF!</definedName>
    <definedName name="GENBRU." localSheetId="5">#REF!</definedName>
    <definedName name="GENBRU." localSheetId="3">#REF!</definedName>
    <definedName name="GENBRU." localSheetId="4">#REF!</definedName>
    <definedName name="GENBRU." localSheetId="6">#REF!</definedName>
    <definedName name="GENBRU.">#REF!</definedName>
    <definedName name="genbru2" localSheetId="12">#REF!</definedName>
    <definedName name="genbru2" localSheetId="9">#REF!</definedName>
    <definedName name="genbru2" localSheetId="7">#REF!</definedName>
    <definedName name="genbru2" localSheetId="10">#REF!</definedName>
    <definedName name="genbru2" localSheetId="1">#REF!</definedName>
    <definedName name="genbru2" localSheetId="13">#REF!</definedName>
    <definedName name="genbru2" localSheetId="8">#REF!</definedName>
    <definedName name="genbru2" localSheetId="11">#REF!</definedName>
    <definedName name="genbru2" localSheetId="5">#REF!</definedName>
    <definedName name="genbru2" localSheetId="3">#REF!</definedName>
    <definedName name="genbru2" localSheetId="4">#REF!</definedName>
    <definedName name="genbru2" localSheetId="6">#REF!</definedName>
    <definedName name="genbru2">#REF!</definedName>
    <definedName name="GENBRUs" localSheetId="12">#REF!</definedName>
    <definedName name="GENBRUs" localSheetId="9">#REF!</definedName>
    <definedName name="GENBRUs" localSheetId="7">#REF!</definedName>
    <definedName name="GENBRUs" localSheetId="10">#REF!</definedName>
    <definedName name="GENBRUs" localSheetId="1">#REF!</definedName>
    <definedName name="GENBRUs" localSheetId="13">#REF!</definedName>
    <definedName name="GENBRUs" localSheetId="8">#REF!</definedName>
    <definedName name="GENBRUs" localSheetId="11">#REF!</definedName>
    <definedName name="GENBRUs" localSheetId="5">#REF!</definedName>
    <definedName name="GENBRUs" localSheetId="3">#REF!</definedName>
    <definedName name="GENBRUs" localSheetId="4">#REF!</definedName>
    <definedName name="GENBRUs" localSheetId="6">#REF!</definedName>
    <definedName name="GENBRUs">#REF!</definedName>
    <definedName name="GENERACION" localSheetId="12">#REF!</definedName>
    <definedName name="GENERACION" localSheetId="9">#REF!</definedName>
    <definedName name="GENERACION" localSheetId="7">#REF!</definedName>
    <definedName name="GENERACION" localSheetId="10">#REF!</definedName>
    <definedName name="GENERACION" localSheetId="1">#REF!</definedName>
    <definedName name="GENERACION" localSheetId="13">#REF!</definedName>
    <definedName name="GENERACION" localSheetId="8">#REF!</definedName>
    <definedName name="GENERACION" localSheetId="11">#REF!</definedName>
    <definedName name="GENERACION" localSheetId="5">#REF!</definedName>
    <definedName name="GENERACION" localSheetId="3">#REF!</definedName>
    <definedName name="GENERACION" localSheetId="4">#REF!</definedName>
    <definedName name="GENERACION" localSheetId="6">#REF!</definedName>
    <definedName name="GENERACION">#REF!</definedName>
    <definedName name="generacion2" localSheetId="12">#REF!</definedName>
    <definedName name="generacion2" localSheetId="9">#REF!</definedName>
    <definedName name="generacion2" localSheetId="7">#REF!</definedName>
    <definedName name="generacion2" localSheetId="10">#REF!</definedName>
    <definedName name="generacion2" localSheetId="1">#REF!</definedName>
    <definedName name="generacion2" localSheetId="13">#REF!</definedName>
    <definedName name="generacion2" localSheetId="8">#REF!</definedName>
    <definedName name="generacion2" localSheetId="11">#REF!</definedName>
    <definedName name="generacion2" localSheetId="5">#REF!</definedName>
    <definedName name="generacion2" localSheetId="3">#REF!</definedName>
    <definedName name="generacion2" localSheetId="4">#REF!</definedName>
    <definedName name="generacion2" localSheetId="6">#REF!</definedName>
    <definedName name="generacion2">#REF!</definedName>
    <definedName name="GENERACION3" localSheetId="12">#REF!</definedName>
    <definedName name="GENERACION3" localSheetId="9">#REF!</definedName>
    <definedName name="GENERACION3" localSheetId="7">#REF!</definedName>
    <definedName name="GENERACION3" localSheetId="10">#REF!</definedName>
    <definedName name="GENERACION3" localSheetId="1">#REF!</definedName>
    <definedName name="GENERACION3" localSheetId="13">#REF!</definedName>
    <definedName name="GENERACION3" localSheetId="8">#REF!</definedName>
    <definedName name="GENERACION3" localSheetId="11">#REF!</definedName>
    <definedName name="GENERACION3" localSheetId="5">#REF!</definedName>
    <definedName name="GENERACION3" localSheetId="3">#REF!</definedName>
    <definedName name="GENERACION3" localSheetId="4">#REF!</definedName>
    <definedName name="GENERACION3" localSheetId="6">#REF!</definedName>
    <definedName name="GENERACION3">#REF!</definedName>
    <definedName name="gg" localSheetId="12">#REF!</definedName>
    <definedName name="gg" localSheetId="9">#REF!</definedName>
    <definedName name="gg" localSheetId="7">#REF!</definedName>
    <definedName name="gg" localSheetId="10">#REF!</definedName>
    <definedName name="gg" localSheetId="1">#REF!</definedName>
    <definedName name="gg" localSheetId="13">#REF!</definedName>
    <definedName name="gg" localSheetId="8">#REF!</definedName>
    <definedName name="gg" localSheetId="11">#REF!</definedName>
    <definedName name="gg" localSheetId="5">#REF!</definedName>
    <definedName name="gg" localSheetId="3">#REF!</definedName>
    <definedName name="gg" localSheetId="4">#REF!</definedName>
    <definedName name="gg" localSheetId="6">#REF!</definedName>
    <definedName name="gg">#REF!</definedName>
    <definedName name="hhh" localSheetId="12">#REF!</definedName>
    <definedName name="hhh" localSheetId="9">#REF!</definedName>
    <definedName name="hhh" localSheetId="7">#REF!</definedName>
    <definedName name="hhh" localSheetId="10">#REF!</definedName>
    <definedName name="hhh" localSheetId="1">#REF!</definedName>
    <definedName name="hhh" localSheetId="13">#REF!</definedName>
    <definedName name="hhh" localSheetId="8">#REF!</definedName>
    <definedName name="hhh" localSheetId="11">#REF!</definedName>
    <definedName name="hhh" localSheetId="5">#REF!</definedName>
    <definedName name="hhh" localSheetId="3">#REF!</definedName>
    <definedName name="hhh" localSheetId="4">#REF!</definedName>
    <definedName name="hhh" localSheetId="6">#REF!</definedName>
    <definedName name="hhh">#REF!</definedName>
    <definedName name="HTML_CodePage" hidden="1">1252</definedName>
    <definedName name="HTML_Control" localSheetId="12" hidden="1">{"'DMAX'!$A$10:$P$43"}</definedName>
    <definedName name="HTML_Control" localSheetId="7" hidden="1">{"'DMAX'!$A$10:$P$43"}</definedName>
    <definedName name="HTML_Control" localSheetId="10" hidden="1">{"'DMAX'!$A$10:$P$43"}</definedName>
    <definedName name="HTML_Control" localSheetId="1" hidden="1">{"'DMAX'!$A$10:$P$43"}</definedName>
    <definedName name="HTML_Control" localSheetId="13" hidden="1">{"'DMAX'!$A$10:$P$43"}</definedName>
    <definedName name="HTML_Control" localSheetId="8" hidden="1">{"'DMAX'!$A$10:$P$43"}</definedName>
    <definedName name="HTML_Control" localSheetId="4" hidden="1">{"'DMAX'!$A$10:$P$43"}</definedName>
    <definedName name="HTML_Control" hidden="1">{"'DMAX'!$A$10:$P$43"}</definedName>
    <definedName name="HTML_Description" hidden="1">""</definedName>
    <definedName name="HTML_Email" hidden="1">""</definedName>
    <definedName name="HTML_Header" hidden="1">"DMAX"</definedName>
    <definedName name="HTML_LastUpdate" hidden="1">"11/05/1999"</definedName>
    <definedName name="HTML_LineAfter" hidden="1">FALSE</definedName>
    <definedName name="HTML_LineBefore" hidden="1">FALSE</definedName>
    <definedName name="HTML_Name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"C:\Mis documentos\HTML.htm"</definedName>
    <definedName name="HTML_PathTemplate" hidden="1">"D:\web1999\may_1999\detalles\HTMLTemporal.htm"</definedName>
    <definedName name="HTML_Title" hidden="1">"estabr"</definedName>
    <definedName name="Imprimir_área_IM" localSheetId="12">#REF!</definedName>
    <definedName name="Imprimir_área_IM" localSheetId="9">#REF!</definedName>
    <definedName name="Imprimir_área_IM" localSheetId="7">#REF!</definedName>
    <definedName name="Imprimir_área_IM" localSheetId="10">#REF!</definedName>
    <definedName name="Imprimir_área_IM" localSheetId="1">#REF!</definedName>
    <definedName name="Imprimir_área_IM" localSheetId="13">#REF!</definedName>
    <definedName name="Imprimir_área_IM" localSheetId="8">#REF!</definedName>
    <definedName name="Imprimir_área_IM" localSheetId="11">#REF!</definedName>
    <definedName name="Imprimir_área_IM" localSheetId="5">#REF!</definedName>
    <definedName name="Imprimir_área_IM" localSheetId="3">#REF!</definedName>
    <definedName name="Imprimir_área_IM" localSheetId="4">#REF!</definedName>
    <definedName name="Imprimir_área_IM" localSheetId="6">#REF!</definedName>
    <definedName name="Imprimir_área_IM">#REF!</definedName>
    <definedName name="IND" localSheetId="12">#REF!</definedName>
    <definedName name="IND" localSheetId="9">#REF!</definedName>
    <definedName name="IND" localSheetId="7">#REF!</definedName>
    <definedName name="IND" localSheetId="10">#REF!</definedName>
    <definedName name="IND" localSheetId="1">#REF!</definedName>
    <definedName name="IND" localSheetId="13">#REF!</definedName>
    <definedName name="IND" localSheetId="8">#REF!</definedName>
    <definedName name="IND" localSheetId="11">#REF!</definedName>
    <definedName name="IND" localSheetId="5">#REF!</definedName>
    <definedName name="IND" localSheetId="3">#REF!</definedName>
    <definedName name="IND" localSheetId="4">#REF!</definedName>
    <definedName name="IND" localSheetId="6">#REF!</definedName>
    <definedName name="IND">#REF!</definedName>
    <definedName name="indat" localSheetId="12">#REF!</definedName>
    <definedName name="indat" localSheetId="9">#REF!</definedName>
    <definedName name="indat" localSheetId="7">#REF!</definedName>
    <definedName name="indat" localSheetId="10">#REF!</definedName>
    <definedName name="indat" localSheetId="1">#REF!</definedName>
    <definedName name="indat" localSheetId="13">#REF!</definedName>
    <definedName name="indat" localSheetId="8">#REF!</definedName>
    <definedName name="indat" localSheetId="11">#REF!</definedName>
    <definedName name="indat" localSheetId="5">#REF!</definedName>
    <definedName name="indat" localSheetId="3">#REF!</definedName>
    <definedName name="indat" localSheetId="4">#REF!</definedName>
    <definedName name="indat" localSheetId="6">#REF!</definedName>
    <definedName name="indat">#REF!</definedName>
    <definedName name="inicio" localSheetId="12">#REF!</definedName>
    <definedName name="inicio" localSheetId="9">#REF!</definedName>
    <definedName name="inicio" localSheetId="7">#REF!</definedName>
    <definedName name="inicio" localSheetId="10">#REF!</definedName>
    <definedName name="inicio" localSheetId="1">#REF!</definedName>
    <definedName name="inicio" localSheetId="13">#REF!</definedName>
    <definedName name="inicio" localSheetId="8">#REF!</definedName>
    <definedName name="inicio" localSheetId="11">#REF!</definedName>
    <definedName name="inicio" localSheetId="5">#REF!</definedName>
    <definedName name="inicio" localSheetId="3">#REF!</definedName>
    <definedName name="inicio" localSheetId="4">#REF!</definedName>
    <definedName name="inicio" localSheetId="6">#REF!</definedName>
    <definedName name="inicio">#REF!</definedName>
    <definedName name="INYECC" localSheetId="12">#REF!</definedName>
    <definedName name="INYECC" localSheetId="9">#REF!</definedName>
    <definedName name="INYECC" localSheetId="7">#REF!</definedName>
    <definedName name="INYECC" localSheetId="10">#REF!</definedName>
    <definedName name="INYECC" localSheetId="1">#REF!</definedName>
    <definedName name="INYECC" localSheetId="13">#REF!</definedName>
    <definedName name="INYECC" localSheetId="8">#REF!</definedName>
    <definedName name="INYECC" localSheetId="11">#REF!</definedName>
    <definedName name="INYECC" localSheetId="5">#REF!</definedName>
    <definedName name="INYECC" localSheetId="3">#REF!</definedName>
    <definedName name="INYECC" localSheetId="4">#REF!</definedName>
    <definedName name="INYECC" localSheetId="6">#REF!</definedName>
    <definedName name="INYECC">#REF!</definedName>
    <definedName name="inyecc2" localSheetId="12">#REF!</definedName>
    <definedName name="inyecc2" localSheetId="9">#REF!</definedName>
    <definedName name="inyecc2" localSheetId="7">#REF!</definedName>
    <definedName name="inyecc2" localSheetId="10">#REF!</definedName>
    <definedName name="inyecc2" localSheetId="1">#REF!</definedName>
    <definedName name="inyecc2" localSheetId="13">#REF!</definedName>
    <definedName name="inyecc2" localSheetId="8">#REF!</definedName>
    <definedName name="inyecc2" localSheetId="11">#REF!</definedName>
    <definedName name="inyecc2" localSheetId="5">#REF!</definedName>
    <definedName name="inyecc2" localSheetId="3">#REF!</definedName>
    <definedName name="inyecc2" localSheetId="4">#REF!</definedName>
    <definedName name="inyecc2" localSheetId="6">#REF!</definedName>
    <definedName name="inyecc2">#REF!</definedName>
    <definedName name="IR" localSheetId="12">#REF!</definedName>
    <definedName name="IR" localSheetId="9">#REF!</definedName>
    <definedName name="IR" localSheetId="7">#REF!</definedName>
    <definedName name="IR" localSheetId="10">#REF!</definedName>
    <definedName name="IR" localSheetId="1">#REF!</definedName>
    <definedName name="IR" localSheetId="13">#REF!</definedName>
    <definedName name="IR" localSheetId="8">#REF!</definedName>
    <definedName name="IR" localSheetId="11">#REF!</definedName>
    <definedName name="IR" localSheetId="5">#REF!</definedName>
    <definedName name="IR" localSheetId="3">#REF!</definedName>
    <definedName name="IR" localSheetId="4">#REF!</definedName>
    <definedName name="IR" localSheetId="6">#REF!</definedName>
    <definedName name="IR">#REF!</definedName>
    <definedName name="IVA">[7]MAYO!$B$2</definedName>
    <definedName name="MES" localSheetId="12">#REF!</definedName>
    <definedName name="MES" localSheetId="9">#REF!</definedName>
    <definedName name="MES" localSheetId="7">#REF!</definedName>
    <definedName name="MES" localSheetId="10">#REF!</definedName>
    <definedName name="MES" localSheetId="1">#REF!</definedName>
    <definedName name="MES" localSheetId="13">#REF!</definedName>
    <definedName name="MES" localSheetId="8">#REF!</definedName>
    <definedName name="MES" localSheetId="11">#REF!</definedName>
    <definedName name="MES" localSheetId="5">#REF!</definedName>
    <definedName name="MES" localSheetId="3">#REF!</definedName>
    <definedName name="MES" localSheetId="4">#REF!</definedName>
    <definedName name="MES" localSheetId="6">#REF!</definedName>
    <definedName name="MES">#REF!</definedName>
    <definedName name="meses">[8]FONDO!$R$2:$S$34</definedName>
    <definedName name="MON" localSheetId="12">#REF!</definedName>
    <definedName name="MON" localSheetId="9">#REF!</definedName>
    <definedName name="MON" localSheetId="7">#REF!</definedName>
    <definedName name="MON" localSheetId="10">#REF!</definedName>
    <definedName name="MON" localSheetId="1">#REF!</definedName>
    <definedName name="MON" localSheetId="13">#REF!</definedName>
    <definedName name="MON" localSheetId="8">#REF!</definedName>
    <definedName name="MON" localSheetId="11">#REF!</definedName>
    <definedName name="MON" localSheetId="5">#REF!</definedName>
    <definedName name="MON" localSheetId="3">#REF!</definedName>
    <definedName name="MON" localSheetId="4">#REF!</definedName>
    <definedName name="MON" localSheetId="6">#REF!</definedName>
    <definedName name="MON">#REF!</definedName>
    <definedName name="PEn" localSheetId="12">#REF!</definedName>
    <definedName name="PEn" localSheetId="9">#REF!</definedName>
    <definedName name="PEn" localSheetId="7">#REF!</definedName>
    <definedName name="PEn" localSheetId="10">#REF!</definedName>
    <definedName name="PEn" localSheetId="1">#REF!</definedName>
    <definedName name="PEn" localSheetId="13">#REF!</definedName>
    <definedName name="PEn" localSheetId="8">#REF!</definedName>
    <definedName name="PEn" localSheetId="11">#REF!</definedName>
    <definedName name="PEn" localSheetId="5">#REF!</definedName>
    <definedName name="PEn" localSheetId="3">#REF!</definedName>
    <definedName name="PEn" localSheetId="4">#REF!</definedName>
    <definedName name="PEn" localSheetId="6">#REF!</definedName>
    <definedName name="PEn">#REF!</definedName>
    <definedName name="PF" localSheetId="12">[9]PF!#REF!</definedName>
    <definedName name="PF" localSheetId="9">[9]PF!#REF!</definedName>
    <definedName name="PF" localSheetId="7">[9]PF!#REF!</definedName>
    <definedName name="PF" localSheetId="10">[9]PF!#REF!</definedName>
    <definedName name="PF" localSheetId="13">[9]PF!#REF!</definedName>
    <definedName name="PF" localSheetId="8">[9]PF!#REF!</definedName>
    <definedName name="PF" localSheetId="11">[9]PF!#REF!</definedName>
    <definedName name="PF" localSheetId="5">[9]PF!#REF!</definedName>
    <definedName name="PF" localSheetId="3">[9]PF!#REF!</definedName>
    <definedName name="PF" localSheetId="4">[9]PF!#REF!</definedName>
    <definedName name="PF" localSheetId="6">[9]PF!#REF!</definedName>
    <definedName name="PF">[9]PF!#REF!</definedName>
    <definedName name="PM">[10]PM!$A$1</definedName>
    <definedName name="PMC">[10]PMC!$A$1</definedName>
    <definedName name="PMT" localSheetId="12">#REF!</definedName>
    <definedName name="PMT" localSheetId="9">#REF!</definedName>
    <definedName name="PMT" localSheetId="7">#REF!</definedName>
    <definedName name="PMT" localSheetId="10">#REF!</definedName>
    <definedName name="PMT" localSheetId="1">#REF!</definedName>
    <definedName name="PMT" localSheetId="13">#REF!</definedName>
    <definedName name="PMT" localSheetId="8">#REF!</definedName>
    <definedName name="PMT" localSheetId="11">#REF!</definedName>
    <definedName name="PMT" localSheetId="5">#REF!</definedName>
    <definedName name="PMT" localSheetId="3">#REF!</definedName>
    <definedName name="PMT" localSheetId="4">#REF!</definedName>
    <definedName name="PMT" localSheetId="6">#REF!</definedName>
    <definedName name="PMT">#REF!</definedName>
    <definedName name="pp" localSheetId="12">[9]GB!#REF!</definedName>
    <definedName name="pp" localSheetId="9">[9]GB!#REF!</definedName>
    <definedName name="pp" localSheetId="7">[9]GB!#REF!</definedName>
    <definedName name="pp" localSheetId="10">[9]GB!#REF!</definedName>
    <definedName name="pp" localSheetId="13">[9]GB!#REF!</definedName>
    <definedName name="pp" localSheetId="8">[9]GB!#REF!</definedName>
    <definedName name="pp" localSheetId="11">[9]GB!#REF!</definedName>
    <definedName name="pp" localSheetId="5">[9]GB!#REF!</definedName>
    <definedName name="pp" localSheetId="3">[9]GB!#REF!</definedName>
    <definedName name="pp" localSheetId="4">[9]GB!#REF!</definedName>
    <definedName name="pp" localSheetId="6">[9]GB!#REF!</definedName>
    <definedName name="pp">[9]GB!#REF!</definedName>
    <definedName name="Print_Area" localSheetId="12">#REF!</definedName>
    <definedName name="Print_Area" localSheetId="9">#REF!</definedName>
    <definedName name="Print_Area" localSheetId="7">#REF!</definedName>
    <definedName name="Print_Area" localSheetId="10">#REF!</definedName>
    <definedName name="Print_Area" localSheetId="1">#REF!</definedName>
    <definedName name="Print_Area" localSheetId="13">#REF!</definedName>
    <definedName name="Print_Area" localSheetId="8">#REF!</definedName>
    <definedName name="Print_Area" localSheetId="11">#REF!</definedName>
    <definedName name="Print_Area" localSheetId="5">#REF!</definedName>
    <definedName name="Print_Area" localSheetId="3">#REF!</definedName>
    <definedName name="Print_Area" localSheetId="4">#REF!</definedName>
    <definedName name="Print_Area" localSheetId="6">#REF!</definedName>
    <definedName name="Print_Area">#REF!</definedName>
    <definedName name="QWERTY" localSheetId="12">#REF!</definedName>
    <definedName name="QWERTY" localSheetId="9">#REF!</definedName>
    <definedName name="QWERTY" localSheetId="7">#REF!</definedName>
    <definedName name="QWERTY" localSheetId="10">#REF!</definedName>
    <definedName name="QWERTY" localSheetId="1">#REF!</definedName>
    <definedName name="QWERTY" localSheetId="13">#REF!</definedName>
    <definedName name="QWERTY" localSheetId="8">#REF!</definedName>
    <definedName name="QWERTY" localSheetId="11">#REF!</definedName>
    <definedName name="QWERTY" localSheetId="5">#REF!</definedName>
    <definedName name="QWERTY" localSheetId="3">#REF!</definedName>
    <definedName name="QWERTY" localSheetId="4">#REF!</definedName>
    <definedName name="QWERTY" localSheetId="6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12">#REF!</definedName>
    <definedName name="rerggg" localSheetId="9">#REF!</definedName>
    <definedName name="rerggg" localSheetId="7">#REF!</definedName>
    <definedName name="rerggg" localSheetId="10">#REF!</definedName>
    <definedName name="rerggg" localSheetId="1">#REF!</definedName>
    <definedName name="rerggg" localSheetId="13">#REF!</definedName>
    <definedName name="rerggg" localSheetId="8">#REF!</definedName>
    <definedName name="rerggg" localSheetId="11">#REF!</definedName>
    <definedName name="rerggg" localSheetId="5">#REF!</definedName>
    <definedName name="rerggg" localSheetId="3">#REF!</definedName>
    <definedName name="rerggg" localSheetId="4">#REF!</definedName>
    <definedName name="rerggg" localSheetId="6">#REF!</definedName>
    <definedName name="rerggg">#REF!</definedName>
    <definedName name="rerggg." localSheetId="12">#REF!</definedName>
    <definedName name="rerggg." localSheetId="9">#REF!</definedName>
    <definedName name="rerggg." localSheetId="7">#REF!</definedName>
    <definedName name="rerggg." localSheetId="10">#REF!</definedName>
    <definedName name="rerggg." localSheetId="1">#REF!</definedName>
    <definedName name="rerggg." localSheetId="13">#REF!</definedName>
    <definedName name="rerggg." localSheetId="8">#REF!</definedName>
    <definedName name="rerggg." localSheetId="11">#REF!</definedName>
    <definedName name="rerggg." localSheetId="5">#REF!</definedName>
    <definedName name="rerggg." localSheetId="3">#REF!</definedName>
    <definedName name="rerggg." localSheetId="4">#REF!</definedName>
    <definedName name="rerggg." localSheetId="6">#REF!</definedName>
    <definedName name="rerggg.">#REF!</definedName>
    <definedName name="RETIRO" localSheetId="12">#REF!</definedName>
    <definedName name="RETIRO" localSheetId="9">#REF!</definedName>
    <definedName name="RETIRO" localSheetId="7">#REF!</definedName>
    <definedName name="RETIRO" localSheetId="10">#REF!</definedName>
    <definedName name="RETIRO" localSheetId="1">#REF!</definedName>
    <definedName name="RETIRO" localSheetId="13">#REF!</definedName>
    <definedName name="RETIRO" localSheetId="8">#REF!</definedName>
    <definedName name="RETIRO" localSheetId="11">#REF!</definedName>
    <definedName name="RETIRO" localSheetId="5">#REF!</definedName>
    <definedName name="RETIRO" localSheetId="3">#REF!</definedName>
    <definedName name="RETIRO" localSheetId="4">#REF!</definedName>
    <definedName name="RETIRO" localSheetId="6">#REF!</definedName>
    <definedName name="RETIRO">#REF!</definedName>
    <definedName name="RETIRO." localSheetId="12">#REF!</definedName>
    <definedName name="RETIRO." localSheetId="9">#REF!</definedName>
    <definedName name="RETIRO." localSheetId="7">#REF!</definedName>
    <definedName name="RETIRO." localSheetId="10">#REF!</definedName>
    <definedName name="RETIRO." localSheetId="1">#REF!</definedName>
    <definedName name="RETIRO." localSheetId="13">#REF!</definedName>
    <definedName name="RETIRO." localSheetId="8">#REF!</definedName>
    <definedName name="RETIRO." localSheetId="11">#REF!</definedName>
    <definedName name="RETIRO." localSheetId="5">#REF!</definedName>
    <definedName name="RETIRO." localSheetId="3">#REF!</definedName>
    <definedName name="RETIRO." localSheetId="4">#REF!</definedName>
    <definedName name="RETIRO." localSheetId="6">#REF!</definedName>
    <definedName name="RETIRO.">#REF!</definedName>
    <definedName name="retiro2" localSheetId="12">#REF!</definedName>
    <definedName name="retiro2" localSheetId="9">#REF!</definedName>
    <definedName name="retiro2" localSheetId="7">#REF!</definedName>
    <definedName name="retiro2" localSheetId="10">#REF!</definedName>
    <definedName name="retiro2" localSheetId="1">#REF!</definedName>
    <definedName name="retiro2" localSheetId="13">#REF!</definedName>
    <definedName name="retiro2" localSheetId="8">#REF!</definedName>
    <definedName name="retiro2" localSheetId="11">#REF!</definedName>
    <definedName name="retiro2" localSheetId="5">#REF!</definedName>
    <definedName name="retiro2" localSheetId="3">#REF!</definedName>
    <definedName name="retiro2" localSheetId="4">#REF!</definedName>
    <definedName name="retiro2" localSheetId="6">#REF!</definedName>
    <definedName name="retiro2">#REF!</definedName>
    <definedName name="RR" localSheetId="12" hidden="1">{"'DMAX'!$A$10:$P$43"}</definedName>
    <definedName name="RR" localSheetId="7" hidden="1">{"'DMAX'!$A$10:$P$43"}</definedName>
    <definedName name="RR" localSheetId="10" hidden="1">{"'DMAX'!$A$10:$P$43"}</definedName>
    <definedName name="RR" localSheetId="1" hidden="1">{"'DMAX'!$A$10:$P$43"}</definedName>
    <definedName name="RR" localSheetId="13" hidden="1">{"'DMAX'!$A$10:$P$43"}</definedName>
    <definedName name="RR" localSheetId="8" hidden="1">{"'DMAX'!$A$10:$P$43"}</definedName>
    <definedName name="RR" localSheetId="4" hidden="1">{"'DMAX'!$A$10:$P$43"}</definedName>
    <definedName name="RR" hidden="1">{"'DMAX'!$A$10:$P$43"}</definedName>
    <definedName name="rrrrr" localSheetId="12">'[11]GRAF24 '!#REF!</definedName>
    <definedName name="rrrrr" localSheetId="9">'[11]GRAF24 '!#REF!</definedName>
    <definedName name="rrrrr" localSheetId="7">'[11]GRAF24 '!#REF!</definedName>
    <definedName name="rrrrr" localSheetId="10">'[11]GRAF24 '!#REF!</definedName>
    <definedName name="rrrrr" localSheetId="13">'[11]GRAF24 '!#REF!</definedName>
    <definedName name="rrrrr" localSheetId="8">'[11]GRAF24 '!#REF!</definedName>
    <definedName name="rrrrr" localSheetId="11">'[11]GRAF24 '!#REF!</definedName>
    <definedName name="rrrrr" localSheetId="5">'[11]GRAF24 '!#REF!</definedName>
    <definedName name="rrrrr" localSheetId="3">'[11]GRAF24 '!#REF!</definedName>
    <definedName name="rrrrr" localSheetId="4">'[11]GRAF24 '!#REF!</definedName>
    <definedName name="rrrrr" localSheetId="6">'[11]GRAF24 '!#REF!</definedName>
    <definedName name="rrrrr">'[11]GRAF24 '!#REF!</definedName>
    <definedName name="SETAR" localSheetId="1">#REF!</definedName>
    <definedName name="SETAR">#REF!</definedName>
    <definedName name="TR" localSheetId="12">#REF!</definedName>
    <definedName name="TR" localSheetId="9">#REF!</definedName>
    <definedName name="TR" localSheetId="7">#REF!</definedName>
    <definedName name="TR" localSheetId="10">#REF!</definedName>
    <definedName name="TR" localSheetId="1">#REF!</definedName>
    <definedName name="TR" localSheetId="13">#REF!</definedName>
    <definedName name="TR" localSheetId="8">#REF!</definedName>
    <definedName name="TR" localSheetId="11">#REF!</definedName>
    <definedName name="TR" localSheetId="5">#REF!</definedName>
    <definedName name="TR" localSheetId="3">#REF!</definedName>
    <definedName name="TR" localSheetId="4">#REF!</definedName>
    <definedName name="TR" localSheetId="6">#REF!</definedName>
    <definedName name="TR">#REF!</definedName>
    <definedName name="TRANSACCIONES" localSheetId="12">#REF!</definedName>
    <definedName name="TRANSACCIONES" localSheetId="9">#REF!</definedName>
    <definedName name="TRANSACCIONES" localSheetId="7">#REF!</definedName>
    <definedName name="TRANSACCIONES" localSheetId="10">#REF!</definedName>
    <definedName name="TRANSACCIONES" localSheetId="1">#REF!</definedName>
    <definedName name="TRANSACCIONES" localSheetId="13">#REF!</definedName>
    <definedName name="TRANSACCIONES" localSheetId="8">#REF!</definedName>
    <definedName name="TRANSACCIONES" localSheetId="11">#REF!</definedName>
    <definedName name="TRANSACCIONES" localSheetId="5">#REF!</definedName>
    <definedName name="TRANSACCIONES" localSheetId="3">#REF!</definedName>
    <definedName name="TRANSACCIONES" localSheetId="4">#REF!</definedName>
    <definedName name="TRANSACCIONES" localSheetId="6">#REF!</definedName>
    <definedName name="TRANSACCIONES">#REF!</definedName>
    <definedName name="TRANSACCIONES." localSheetId="12">#REF!</definedName>
    <definedName name="TRANSACCIONES." localSheetId="9">#REF!</definedName>
    <definedName name="TRANSACCIONES." localSheetId="7">#REF!</definedName>
    <definedName name="TRANSACCIONES." localSheetId="10">#REF!</definedName>
    <definedName name="TRANSACCIONES." localSheetId="1">#REF!</definedName>
    <definedName name="TRANSACCIONES." localSheetId="13">#REF!</definedName>
    <definedName name="TRANSACCIONES." localSheetId="8">#REF!</definedName>
    <definedName name="TRANSACCIONES." localSheetId="11">#REF!</definedName>
    <definedName name="TRANSACCIONES." localSheetId="5">#REF!</definedName>
    <definedName name="TRANSACCIONES." localSheetId="3">#REF!</definedName>
    <definedName name="TRANSACCIONES." localSheetId="4">#REF!</definedName>
    <definedName name="TRANSACCIONES." localSheetId="6">#REF!</definedName>
    <definedName name="TRANSACCIONES.">#REF!</definedName>
    <definedName name="transacciones2" localSheetId="12">#REF!</definedName>
    <definedName name="transacciones2" localSheetId="9">#REF!</definedName>
    <definedName name="transacciones2" localSheetId="7">#REF!</definedName>
    <definedName name="transacciones2" localSheetId="10">#REF!</definedName>
    <definedName name="transacciones2" localSheetId="1">#REF!</definedName>
    <definedName name="transacciones2" localSheetId="13">#REF!</definedName>
    <definedName name="transacciones2" localSheetId="8">#REF!</definedName>
    <definedName name="transacciones2" localSheetId="11">#REF!</definedName>
    <definedName name="transacciones2" localSheetId="5">#REF!</definedName>
    <definedName name="transacciones2" localSheetId="3">#REF!</definedName>
    <definedName name="transacciones2" localSheetId="4">#REF!</definedName>
    <definedName name="transacciones2" localSheetId="6">#REF!</definedName>
    <definedName name="transacciones2">#REF!</definedName>
    <definedName name="tsts" localSheetId="1">#REF!</definedName>
    <definedName name="tsts">#REF!</definedName>
    <definedName name="ttt" localSheetId="12" hidden="1">{"'DMAX'!$A$10:$P$43"}</definedName>
    <definedName name="ttt" localSheetId="7" hidden="1">{"'DMAX'!$A$10:$P$43"}</definedName>
    <definedName name="ttt" localSheetId="10" hidden="1">{"'DMAX'!$A$10:$P$43"}</definedName>
    <definedName name="ttt" localSheetId="1" hidden="1">{"'DMAX'!$A$10:$P$43"}</definedName>
    <definedName name="ttt" localSheetId="13" hidden="1">{"'DMAX'!$A$10:$P$43"}</definedName>
    <definedName name="ttt" localSheetId="8" hidden="1">{"'DMAX'!$A$10:$P$43"}</definedName>
    <definedName name="ttt" localSheetId="4" hidden="1">{"'DMAX'!$A$10:$P$43"}</definedName>
    <definedName name="ttt" hidden="1">{"'DMAX'!$A$10:$P$43"}</definedName>
    <definedName name="Unidad_Operativa_del_CNDC" localSheetId="12">#REF!</definedName>
    <definedName name="Unidad_Operativa_del_CNDC" localSheetId="9">#REF!</definedName>
    <definedName name="Unidad_Operativa_del_CNDC" localSheetId="7">#REF!</definedName>
    <definedName name="Unidad_Operativa_del_CNDC" localSheetId="10">#REF!</definedName>
    <definedName name="Unidad_Operativa_del_CNDC" localSheetId="1">#REF!</definedName>
    <definedName name="Unidad_Operativa_del_CNDC" localSheetId="13">#REF!</definedName>
    <definedName name="Unidad_Operativa_del_CNDC" localSheetId="8">#REF!</definedName>
    <definedName name="Unidad_Operativa_del_CNDC" localSheetId="11">#REF!</definedName>
    <definedName name="Unidad_Operativa_del_CNDC" localSheetId="5">#REF!</definedName>
    <definedName name="Unidad_Operativa_del_CNDC" localSheetId="3">#REF!</definedName>
    <definedName name="Unidad_Operativa_del_CNDC" localSheetId="4">#REF!</definedName>
    <definedName name="Unidad_Operativa_del_CNDC" localSheetId="6">#REF!</definedName>
    <definedName name="Unidad_Operativa_del_CNDC">#REF!</definedName>
    <definedName name="vbvbd" localSheetId="12">#REF!</definedName>
    <definedName name="vbvbd" localSheetId="9">#REF!</definedName>
    <definedName name="vbvbd" localSheetId="7">#REF!</definedName>
    <definedName name="vbvbd" localSheetId="10">#REF!</definedName>
    <definedName name="vbvbd" localSheetId="1">#REF!</definedName>
    <definedName name="vbvbd" localSheetId="13">#REF!</definedName>
    <definedName name="vbvbd" localSheetId="8">#REF!</definedName>
    <definedName name="vbvbd" localSheetId="11">#REF!</definedName>
    <definedName name="vbvbd" localSheetId="5">#REF!</definedName>
    <definedName name="vbvbd" localSheetId="3">#REF!</definedName>
    <definedName name="vbvbd" localSheetId="4">#REF!</definedName>
    <definedName name="vbvbd" localSheetId="6">#REF!</definedName>
    <definedName name="vbvbd">#REF!</definedName>
    <definedName name="x" localSheetId="12" hidden="1">{"'FLUJO'!$X$101"}</definedName>
    <definedName name="x" localSheetId="7" hidden="1">{"'FLUJO'!$X$101"}</definedName>
    <definedName name="x" localSheetId="10" hidden="1">{"'FLUJO'!$X$101"}</definedName>
    <definedName name="x" localSheetId="1" hidden="1">{"'FLUJO'!$X$101"}</definedName>
    <definedName name="x" localSheetId="13" hidden="1">{"'FLUJO'!$X$101"}</definedName>
    <definedName name="x" localSheetId="8" hidden="1">{"'FLUJO'!$X$101"}</definedName>
    <definedName name="x" localSheetId="4" hidden="1">{"'FLUJO'!$X$101"}</definedName>
    <definedName name="x" hidden="1">{"'FLUJO'!$X$101"}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9" l="1"/>
  <c r="G7" i="9"/>
  <c r="C13" i="1"/>
  <c r="E22" i="2"/>
  <c r="F22" i="2"/>
  <c r="G22" i="2"/>
  <c r="H22" i="2"/>
  <c r="D22" i="2"/>
  <c r="E21" i="2"/>
  <c r="F21" i="2"/>
  <c r="G21" i="2"/>
  <c r="H21" i="2"/>
  <c r="D21" i="2"/>
  <c r="E20" i="2"/>
  <c r="F20" i="2"/>
  <c r="G20" i="2"/>
  <c r="H20" i="2"/>
  <c r="D20" i="2"/>
  <c r="E18" i="2"/>
  <c r="F18" i="2"/>
  <c r="G18" i="2"/>
  <c r="H18" i="2"/>
  <c r="D18" i="2"/>
  <c r="E17" i="2"/>
  <c r="F17" i="2"/>
  <c r="G17" i="2"/>
  <c r="H17" i="2"/>
  <c r="D17" i="2"/>
  <c r="E16" i="2"/>
  <c r="F16" i="2"/>
  <c r="G16" i="2"/>
  <c r="H16" i="2"/>
  <c r="D16" i="2"/>
  <c r="E15" i="2"/>
  <c r="F15" i="2"/>
  <c r="G15" i="2"/>
  <c r="H15" i="2"/>
  <c r="D15" i="2"/>
  <c r="C11" i="9" l="1"/>
  <c r="F20" i="24" l="1"/>
  <c r="E20" i="24"/>
  <c r="D20" i="24"/>
  <c r="C20" i="24"/>
  <c r="F22" i="24"/>
  <c r="F23" i="24"/>
  <c r="F27" i="24"/>
  <c r="F28" i="24"/>
  <c r="F29" i="24"/>
  <c r="F30" i="24"/>
  <c r="F31" i="24"/>
  <c r="F32" i="24"/>
  <c r="F33" i="24"/>
  <c r="F34" i="24"/>
  <c r="F21" i="24"/>
  <c r="E22" i="24"/>
  <c r="E23" i="24"/>
  <c r="E26" i="24"/>
  <c r="E28" i="24"/>
  <c r="E29" i="24"/>
  <c r="E30" i="24"/>
  <c r="E31" i="24"/>
  <c r="E32" i="24"/>
  <c r="E33" i="24"/>
  <c r="E34" i="24"/>
  <c r="E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21" i="24"/>
  <c r="C22" i="24"/>
  <c r="C23" i="24"/>
  <c r="C27" i="24"/>
  <c r="C28" i="24"/>
  <c r="C29" i="24"/>
  <c r="C30" i="24"/>
  <c r="C31" i="24"/>
  <c r="C32" i="24"/>
  <c r="C33" i="24"/>
  <c r="C34" i="24"/>
  <c r="C21" i="24"/>
  <c r="F5" i="24"/>
  <c r="F6" i="24"/>
  <c r="F7" i="24"/>
  <c r="F8" i="24"/>
  <c r="F10" i="24"/>
  <c r="F14" i="24"/>
  <c r="F15" i="24"/>
  <c r="F4" i="24"/>
  <c r="D5" i="24"/>
  <c r="D6" i="24"/>
  <c r="D7" i="24"/>
  <c r="D8" i="24"/>
  <c r="D9" i="24"/>
  <c r="D10" i="24"/>
  <c r="D14" i="24"/>
  <c r="D15" i="24"/>
  <c r="D16" i="24"/>
  <c r="D4" i="24"/>
  <c r="E5" i="24"/>
  <c r="E6" i="24"/>
  <c r="E7" i="24"/>
  <c r="E8" i="24"/>
  <c r="E9" i="24"/>
  <c r="E14" i="24"/>
  <c r="E15" i="24"/>
  <c r="E4" i="24"/>
  <c r="C11" i="24"/>
  <c r="C12" i="24"/>
  <c r="C13" i="24"/>
  <c r="C14" i="24"/>
  <c r="C15" i="24"/>
  <c r="C10" i="24"/>
  <c r="J18" i="3"/>
  <c r="K18" i="3"/>
  <c r="L18" i="3"/>
  <c r="M18" i="3"/>
  <c r="N18" i="3"/>
  <c r="O18" i="3"/>
  <c r="I18" i="3"/>
  <c r="J17" i="3"/>
  <c r="K17" i="3"/>
  <c r="L17" i="3"/>
  <c r="M17" i="3"/>
  <c r="N17" i="3"/>
  <c r="O17" i="3"/>
  <c r="I17" i="3"/>
  <c r="J14" i="3"/>
  <c r="K14" i="3" s="1"/>
  <c r="L14" i="3" s="1"/>
  <c r="M14" i="3" s="1"/>
  <c r="N14" i="3" s="1"/>
  <c r="O14" i="3" s="1"/>
  <c r="I14" i="3"/>
  <c r="C11" i="3"/>
  <c r="C10" i="3"/>
  <c r="C9" i="3"/>
  <c r="E22" i="3"/>
  <c r="F22" i="3"/>
  <c r="G22" i="3"/>
  <c r="H22" i="3"/>
  <c r="E23" i="3"/>
  <c r="F23" i="3"/>
  <c r="G23" i="3"/>
  <c r="H23" i="3"/>
  <c r="D23" i="3"/>
  <c r="D22" i="3"/>
  <c r="E21" i="3"/>
  <c r="F21" i="3"/>
  <c r="G21" i="3"/>
  <c r="H21" i="3"/>
  <c r="D21" i="3"/>
  <c r="E19" i="3"/>
  <c r="F19" i="3"/>
  <c r="G19" i="3"/>
  <c r="H19" i="3"/>
  <c r="D19" i="3"/>
  <c r="E18" i="3"/>
  <c r="F18" i="3"/>
  <c r="G18" i="3"/>
  <c r="H18" i="3"/>
  <c r="D18" i="3"/>
  <c r="E17" i="3"/>
  <c r="F17" i="3"/>
  <c r="G17" i="3"/>
  <c r="H17" i="3"/>
  <c r="D17" i="3"/>
  <c r="E16" i="3"/>
  <c r="F16" i="3"/>
  <c r="G16" i="3"/>
  <c r="H16" i="3"/>
  <c r="D16" i="3"/>
  <c r="J18" i="17"/>
  <c r="K18" i="17"/>
  <c r="L18" i="17"/>
  <c r="M18" i="17"/>
  <c r="N18" i="17"/>
  <c r="O18" i="17"/>
  <c r="I18" i="17"/>
  <c r="I16" i="17"/>
  <c r="J14" i="17"/>
  <c r="K14" i="17" s="1"/>
  <c r="L14" i="17" s="1"/>
  <c r="M14" i="17" s="1"/>
  <c r="N14" i="17" s="1"/>
  <c r="O14" i="17" s="1"/>
  <c r="I14" i="17"/>
  <c r="E22" i="17"/>
  <c r="F22" i="17"/>
  <c r="G22" i="17"/>
  <c r="H22" i="17"/>
  <c r="E23" i="17"/>
  <c r="F23" i="17"/>
  <c r="G23" i="17"/>
  <c r="H23" i="17"/>
  <c r="D23" i="17"/>
  <c r="D22" i="17"/>
  <c r="E21" i="17"/>
  <c r="F21" i="17"/>
  <c r="G21" i="17"/>
  <c r="H21" i="17"/>
  <c r="D21" i="17"/>
  <c r="E19" i="17"/>
  <c r="F19" i="17"/>
  <c r="G19" i="17"/>
  <c r="H19" i="17"/>
  <c r="D19" i="17"/>
  <c r="E18" i="17"/>
  <c r="F18" i="17"/>
  <c r="G18" i="17"/>
  <c r="H18" i="17"/>
  <c r="H20" i="17" s="1"/>
  <c r="D18" i="17"/>
  <c r="D20" i="17" s="1"/>
  <c r="E17" i="17"/>
  <c r="F17" i="17"/>
  <c r="C9" i="17" s="1"/>
  <c r="G17" i="17"/>
  <c r="H17" i="17"/>
  <c r="D17" i="17"/>
  <c r="E16" i="17"/>
  <c r="F16" i="17"/>
  <c r="G16" i="17"/>
  <c r="H16" i="17"/>
  <c r="D16" i="17"/>
  <c r="E13" i="22"/>
  <c r="E26" i="4"/>
  <c r="F26" i="4"/>
  <c r="G26" i="4"/>
  <c r="H26" i="4"/>
  <c r="E27" i="4"/>
  <c r="F27" i="4"/>
  <c r="G27" i="4"/>
  <c r="H27" i="4"/>
  <c r="D27" i="4"/>
  <c r="D26" i="4"/>
  <c r="E25" i="4"/>
  <c r="F25" i="4"/>
  <c r="G25" i="4"/>
  <c r="H25" i="4"/>
  <c r="D25" i="4"/>
  <c r="E23" i="4"/>
  <c r="F23" i="4"/>
  <c r="G23" i="4"/>
  <c r="H23" i="4"/>
  <c r="D23" i="4"/>
  <c r="E22" i="4"/>
  <c r="F22" i="4"/>
  <c r="G22" i="4"/>
  <c r="H22" i="4"/>
  <c r="D22" i="4"/>
  <c r="E20" i="4"/>
  <c r="F20" i="4"/>
  <c r="G20" i="4"/>
  <c r="H20" i="4"/>
  <c r="E21" i="4"/>
  <c r="E19" i="4" s="1"/>
  <c r="F21" i="4"/>
  <c r="F19" i="4" s="1"/>
  <c r="G21" i="4"/>
  <c r="G19" i="4" s="1"/>
  <c r="H21" i="4"/>
  <c r="H19" i="4" s="1"/>
  <c r="D21" i="4"/>
  <c r="D19" i="4" s="1"/>
  <c r="D20" i="4"/>
  <c r="E17" i="4"/>
  <c r="F17" i="4"/>
  <c r="G17" i="4"/>
  <c r="H17" i="4"/>
  <c r="D17" i="4"/>
  <c r="D15" i="4" s="1"/>
  <c r="F13" i="22" l="1"/>
  <c r="D18" i="4"/>
  <c r="G13" i="22" l="1"/>
  <c r="H13" i="22" l="1"/>
  <c r="I13" i="22" l="1"/>
  <c r="J13" i="22" s="1"/>
  <c r="K13" i="22" s="1"/>
  <c r="L13" i="22" s="1"/>
  <c r="M13" i="22" s="1"/>
  <c r="N13" i="22" s="1"/>
  <c r="O13" i="22" s="1"/>
  <c r="E25" i="1"/>
  <c r="F25" i="1"/>
  <c r="G25" i="1"/>
  <c r="H25" i="1"/>
  <c r="E26" i="1"/>
  <c r="F26" i="1"/>
  <c r="G26" i="1"/>
  <c r="H26" i="1"/>
  <c r="D26" i="1"/>
  <c r="D25" i="1"/>
  <c r="E24" i="1"/>
  <c r="F24" i="1"/>
  <c r="G24" i="1"/>
  <c r="H24" i="1"/>
  <c r="D24" i="1"/>
  <c r="E22" i="1"/>
  <c r="F22" i="1"/>
  <c r="G22" i="1"/>
  <c r="H22" i="1"/>
  <c r="D22" i="1"/>
  <c r="E21" i="1"/>
  <c r="F21" i="1"/>
  <c r="G21" i="1"/>
  <c r="H21" i="1"/>
  <c r="H23" i="1" s="1"/>
  <c r="D21" i="1"/>
  <c r="D23" i="1" s="1"/>
  <c r="E20" i="1"/>
  <c r="F20" i="1"/>
  <c r="G20" i="1"/>
  <c r="H20" i="1"/>
  <c r="D20" i="1"/>
  <c r="E18" i="1"/>
  <c r="F18" i="1"/>
  <c r="I18" i="1" s="1"/>
  <c r="G18" i="1"/>
  <c r="J18" i="1" s="1"/>
  <c r="H18" i="1"/>
  <c r="E19" i="1"/>
  <c r="F19" i="1"/>
  <c r="G19" i="1"/>
  <c r="H19" i="1"/>
  <c r="D19" i="1"/>
  <c r="D27" i="1" s="1"/>
  <c r="D18" i="1"/>
  <c r="K18" i="1" l="1"/>
  <c r="F23" i="1"/>
  <c r="E23" i="1"/>
  <c r="L18" i="1"/>
  <c r="C9" i="1"/>
  <c r="G23" i="1"/>
  <c r="M18" i="1" l="1"/>
  <c r="N18" i="1" s="1"/>
  <c r="O18" i="1" s="1"/>
  <c r="E13" i="18"/>
  <c r="G20" i="17"/>
  <c r="F20" i="17"/>
  <c r="E20" i="17"/>
  <c r="H14" i="17"/>
  <c r="G14" i="17"/>
  <c r="G24" i="17" s="1"/>
  <c r="F14" i="17"/>
  <c r="E14" i="17"/>
  <c r="E24" i="17" s="1"/>
  <c r="D14" i="17"/>
  <c r="D24" i="17" s="1"/>
  <c r="E13" i="17"/>
  <c r="E12" i="15"/>
  <c r="F12" i="15" s="1"/>
  <c r="E15" i="11"/>
  <c r="F15" i="11" s="1"/>
  <c r="G15" i="11" s="1"/>
  <c r="E16" i="9"/>
  <c r="U14" i="9"/>
  <c r="U15" i="9" s="1"/>
  <c r="F13" i="18" l="1"/>
  <c r="F24" i="17"/>
  <c r="C11" i="17"/>
  <c r="H24" i="17"/>
  <c r="F13" i="17"/>
  <c r="G12" i="15"/>
  <c r="H15" i="11"/>
  <c r="F16" i="9"/>
  <c r="G13" i="18" l="1"/>
  <c r="G13" i="17"/>
  <c r="I17" i="17"/>
  <c r="J16" i="17"/>
  <c r="H12" i="15"/>
  <c r="I15" i="11"/>
  <c r="J15" i="11" s="1"/>
  <c r="K15" i="11" s="1"/>
  <c r="L15" i="11" s="1"/>
  <c r="M15" i="11" s="1"/>
  <c r="N15" i="11" s="1"/>
  <c r="O15" i="11" s="1"/>
  <c r="G16" i="9"/>
  <c r="H13" i="18" l="1"/>
  <c r="H13" i="17"/>
  <c r="J17" i="17"/>
  <c r="K16" i="17"/>
  <c r="I12" i="15"/>
  <c r="J12" i="15" s="1"/>
  <c r="K12" i="15" s="1"/>
  <c r="L12" i="15" s="1"/>
  <c r="M12" i="15" s="1"/>
  <c r="N12" i="15" s="1"/>
  <c r="O12" i="15" s="1"/>
  <c r="H16" i="9"/>
  <c r="I13" i="18" l="1"/>
  <c r="J13" i="18" s="1"/>
  <c r="K13" i="18" s="1"/>
  <c r="L13" i="18" s="1"/>
  <c r="M13" i="18" s="1"/>
  <c r="N13" i="18" s="1"/>
  <c r="O13" i="18" s="1"/>
  <c r="I13" i="17"/>
  <c r="J13" i="17" s="1"/>
  <c r="K13" i="17" s="1"/>
  <c r="L13" i="17" s="1"/>
  <c r="M13" i="17" s="1"/>
  <c r="N13" i="17" s="1"/>
  <c r="O13" i="17" s="1"/>
  <c r="K17" i="17"/>
  <c r="L16" i="17"/>
  <c r="I16" i="9"/>
  <c r="J16" i="9" s="1"/>
  <c r="K16" i="9" s="1"/>
  <c r="L16" i="9" s="1"/>
  <c r="M16" i="9" s="1"/>
  <c r="N16" i="9" s="1"/>
  <c r="O16" i="9" s="1"/>
  <c r="L17" i="17" l="1"/>
  <c r="M16" i="17"/>
  <c r="O16" i="17" l="1"/>
  <c r="N16" i="17"/>
  <c r="M17" i="17"/>
  <c r="N17" i="17" l="1"/>
  <c r="O17" i="17"/>
  <c r="E13" i="6" l="1"/>
  <c r="E15" i="5"/>
  <c r="G28" i="4"/>
  <c r="F28" i="4"/>
  <c r="E28" i="4"/>
  <c r="D28" i="4"/>
  <c r="H24" i="4"/>
  <c r="G24" i="4"/>
  <c r="F24" i="4"/>
  <c r="E24" i="4"/>
  <c r="D24" i="4"/>
  <c r="H18" i="4"/>
  <c r="F18" i="4"/>
  <c r="E18" i="4"/>
  <c r="H15" i="4"/>
  <c r="G15" i="4"/>
  <c r="F15" i="4"/>
  <c r="C12" i="4" s="1"/>
  <c r="E15" i="4"/>
  <c r="C11" i="4" s="1"/>
  <c r="E14" i="4"/>
  <c r="F14" i="4" s="1"/>
  <c r="G14" i="4" s="1"/>
  <c r="G24" i="3"/>
  <c r="F24" i="3"/>
  <c r="H20" i="3"/>
  <c r="G20" i="3"/>
  <c r="F20" i="3"/>
  <c r="H14" i="3"/>
  <c r="G14" i="3"/>
  <c r="F14" i="3"/>
  <c r="E14" i="3"/>
  <c r="D14" i="3"/>
  <c r="E13" i="3"/>
  <c r="H24" i="3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G27" i="1"/>
  <c r="F27" i="1"/>
  <c r="E27" i="1"/>
  <c r="H17" i="1"/>
  <c r="G17" i="1"/>
  <c r="F17" i="1"/>
  <c r="E17" i="1"/>
  <c r="D17" i="1"/>
  <c r="E16" i="1"/>
  <c r="F16" i="1" s="1"/>
  <c r="I17" i="1" l="1"/>
  <c r="C10" i="4"/>
  <c r="I15" i="4" s="1"/>
  <c r="I19" i="4" s="1"/>
  <c r="I21" i="4" s="1"/>
  <c r="C14" i="1"/>
  <c r="H28" i="4"/>
  <c r="H27" i="1"/>
  <c r="G16" i="1"/>
  <c r="F13" i="3"/>
  <c r="I16" i="3"/>
  <c r="H14" i="4"/>
  <c r="G18" i="4"/>
  <c r="F15" i="5"/>
  <c r="F13" i="6"/>
  <c r="I21" i="1" l="1"/>
  <c r="J17" i="1"/>
  <c r="I19" i="1"/>
  <c r="I20" i="1" s="1"/>
  <c r="I22" i="4"/>
  <c r="I17" i="4"/>
  <c r="I18" i="4" s="1"/>
  <c r="I20" i="4" s="1"/>
  <c r="J15" i="4"/>
  <c r="J19" i="4" s="1"/>
  <c r="J21" i="4" s="1"/>
  <c r="C8" i="4"/>
  <c r="I14" i="4"/>
  <c r="J14" i="4" s="1"/>
  <c r="K14" i="4" s="1"/>
  <c r="L14" i="4" s="1"/>
  <c r="M14" i="4" s="1"/>
  <c r="N14" i="4" s="1"/>
  <c r="O14" i="4" s="1"/>
  <c r="G15" i="5"/>
  <c r="G13" i="3"/>
  <c r="G13" i="6"/>
  <c r="J16" i="3"/>
  <c r="H16" i="1"/>
  <c r="K17" i="1" l="1"/>
  <c r="J19" i="1"/>
  <c r="J20" i="1" s="1"/>
  <c r="J21" i="1"/>
  <c r="K15" i="4"/>
  <c r="K19" i="4" s="1"/>
  <c r="K21" i="4" s="1"/>
  <c r="J17" i="4"/>
  <c r="J22" i="4"/>
  <c r="J18" i="4"/>
  <c r="J20" i="4" s="1"/>
  <c r="H13" i="3"/>
  <c r="H13" i="6"/>
  <c r="H15" i="5"/>
  <c r="I16" i="1"/>
  <c r="J16" i="1" s="1"/>
  <c r="K16" i="1" s="1"/>
  <c r="L16" i="1" s="1"/>
  <c r="M16" i="1" s="1"/>
  <c r="N16" i="1" s="1"/>
  <c r="O16" i="1" s="1"/>
  <c r="K16" i="3"/>
  <c r="L17" i="1" l="1"/>
  <c r="K19" i="1"/>
  <c r="K20" i="1" s="1"/>
  <c r="K21" i="1"/>
  <c r="K17" i="4"/>
  <c r="K18" i="4" s="1"/>
  <c r="K20" i="4" s="1"/>
  <c r="L15" i="4"/>
  <c r="L19" i="4" s="1"/>
  <c r="L21" i="4" s="1"/>
  <c r="K22" i="4"/>
  <c r="I15" i="5"/>
  <c r="J15" i="5" s="1"/>
  <c r="K15" i="5" s="1"/>
  <c r="L15" i="5" s="1"/>
  <c r="M15" i="5" s="1"/>
  <c r="N15" i="5" s="1"/>
  <c r="O15" i="5" s="1"/>
  <c r="L16" i="3"/>
  <c r="I13" i="3"/>
  <c r="J13" i="3" s="1"/>
  <c r="K13" i="3" s="1"/>
  <c r="L13" i="3" s="1"/>
  <c r="M13" i="3" s="1"/>
  <c r="N13" i="3" s="1"/>
  <c r="O13" i="3" s="1"/>
  <c r="I13" i="6"/>
  <c r="J13" i="6" s="1"/>
  <c r="K13" i="6" s="1"/>
  <c r="L13" i="6" s="1"/>
  <c r="M13" i="6" s="1"/>
  <c r="N13" i="6" s="1"/>
  <c r="O13" i="6" s="1"/>
  <c r="M17" i="1" l="1"/>
  <c r="L19" i="1"/>
  <c r="L20" i="1" s="1"/>
  <c r="L21" i="1"/>
  <c r="L17" i="4"/>
  <c r="L18" i="4" s="1"/>
  <c r="L20" i="4" s="1"/>
  <c r="L22" i="4"/>
  <c r="M15" i="4"/>
  <c r="M19" i="4" s="1"/>
  <c r="M21" i="4" s="1"/>
  <c r="M16" i="3"/>
  <c r="N17" i="1" l="1"/>
  <c r="M19" i="1"/>
  <c r="M20" i="1" s="1"/>
  <c r="M21" i="1"/>
  <c r="M17" i="4"/>
  <c r="M18" i="4" s="1"/>
  <c r="M20" i="4" s="1"/>
  <c r="N15" i="4"/>
  <c r="N19" i="4" s="1"/>
  <c r="N21" i="4" s="1"/>
  <c r="M22" i="4"/>
  <c r="N16" i="3"/>
  <c r="O17" i="1" l="1"/>
  <c r="N19" i="1"/>
  <c r="N20" i="1" s="1"/>
  <c r="N21" i="1"/>
  <c r="N17" i="4"/>
  <c r="N18" i="4" s="1"/>
  <c r="N20" i="4" s="1"/>
  <c r="N22" i="4"/>
  <c r="O15" i="4"/>
  <c r="O19" i="4" s="1"/>
  <c r="O21" i="4" s="1"/>
  <c r="O16" i="3"/>
  <c r="O21" i="1" l="1"/>
  <c r="O19" i="1"/>
  <c r="O20" i="1" s="1"/>
  <c r="O22" i="4"/>
  <c r="O17" i="4"/>
  <c r="O18" i="4" s="1"/>
  <c r="O20" i="4" s="1"/>
</calcChain>
</file>

<file path=xl/sharedStrings.xml><?xml version="1.0" encoding="utf-8"?>
<sst xmlns="http://schemas.openxmlformats.org/spreadsheetml/2006/main" count="752" uniqueCount="124">
  <si>
    <t>FICHA TECNICA DEL SISTEMA AISLADO</t>
  </si>
  <si>
    <t>Departamento</t>
  </si>
  <si>
    <t>Provincia</t>
  </si>
  <si>
    <t>Sistema Eléctrico</t>
  </si>
  <si>
    <t>Empresa</t>
  </si>
  <si>
    <t>Combustible</t>
  </si>
  <si>
    <t>Potencia Instalada MW</t>
  </si>
  <si>
    <t>Energía Alternativa</t>
  </si>
  <si>
    <t>Solar</t>
  </si>
  <si>
    <t>gCO2/BTU</t>
  </si>
  <si>
    <t>Unidades</t>
  </si>
  <si>
    <t>Generación Total</t>
  </si>
  <si>
    <t>MWh</t>
  </si>
  <si>
    <t>Generación Energía Renovable</t>
  </si>
  <si>
    <t>Combustible Fósil</t>
  </si>
  <si>
    <t>Miles de Litros</t>
  </si>
  <si>
    <t>Energía Vendida</t>
  </si>
  <si>
    <t>Cantidad de Usuarios</t>
  </si>
  <si>
    <t>kWh/usuario-mes</t>
  </si>
  <si>
    <t>Demanda Máxima</t>
  </si>
  <si>
    <t>MW</t>
  </si>
  <si>
    <t>Potencia Instalada</t>
  </si>
  <si>
    <t>Pot. Efectiva a Temp. Media</t>
  </si>
  <si>
    <t>Diesel</t>
  </si>
  <si>
    <t>Miles de litros</t>
  </si>
  <si>
    <t>Generación Fósil Gas</t>
  </si>
  <si>
    <t>Generación Fósil Diesel</t>
  </si>
  <si>
    <t>Combustible Fósil gas natural</t>
  </si>
  <si>
    <t>MPC</t>
  </si>
  <si>
    <t>Combustible Fósil Diesel</t>
  </si>
  <si>
    <t>Sistema</t>
  </si>
  <si>
    <t>ENDE</t>
  </si>
  <si>
    <t>Cobija</t>
  </si>
  <si>
    <t>El Sena</t>
  </si>
  <si>
    <t>ENDE DELBENI S.A.M.</t>
  </si>
  <si>
    <t>Bella Vista</t>
  </si>
  <si>
    <t>Huacaraje</t>
  </si>
  <si>
    <t>Gas</t>
  </si>
  <si>
    <t>Chiquitos</t>
  </si>
  <si>
    <t>San Ignacio de Velasco</t>
  </si>
  <si>
    <t>Cordillera</t>
  </si>
  <si>
    <t>Valles Cruceños</t>
  </si>
  <si>
    <t>Las Misiones</t>
  </si>
  <si>
    <t>German Busch</t>
  </si>
  <si>
    <t>Riberalta</t>
  </si>
  <si>
    <t>SETAR</t>
  </si>
  <si>
    <t>Bermejo</t>
  </si>
  <si>
    <t>IPPC - DATA</t>
  </si>
  <si>
    <r>
      <t>EF</t>
    </r>
    <r>
      <rPr>
        <vertAlign val="subscript"/>
        <sz val="10"/>
        <rFont val="Arial"/>
        <family val="2"/>
      </rPr>
      <t>CO2,GAS</t>
    </r>
  </si>
  <si>
    <r>
      <t>tCO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/GJ</t>
    </r>
  </si>
  <si>
    <r>
      <t>kgCO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/MJ</t>
    </r>
  </si>
  <si>
    <t>Source for Gas EF - IPCC 2006 (Lower value)</t>
  </si>
  <si>
    <r>
      <t>EF</t>
    </r>
    <r>
      <rPr>
        <vertAlign val="subscript"/>
        <sz val="10"/>
        <rFont val="Arial"/>
        <family val="2"/>
      </rPr>
      <t>CO2,DIESEL</t>
    </r>
  </si>
  <si>
    <t>Source for Diesel EF - IPCC 2006 (Lower value)</t>
  </si>
  <si>
    <t>Value</t>
  </si>
  <si>
    <t>Units</t>
  </si>
  <si>
    <t>MJ/Btu</t>
  </si>
  <si>
    <t>Conversion factors</t>
  </si>
  <si>
    <t>GJ/Btu</t>
  </si>
  <si>
    <t>Emission Factors</t>
  </si>
  <si>
    <t>CO2 Emissions Factor Natural Gas</t>
  </si>
  <si>
    <t>gCO2/GJ</t>
  </si>
  <si>
    <t>CO2 Emissions Factor Natural Gas (g/BTU)</t>
  </si>
  <si>
    <t>Combustible Fosil</t>
  </si>
  <si>
    <t>Demanda Maxima</t>
  </si>
  <si>
    <t>Combustible Fosil gas natural</t>
  </si>
  <si>
    <t>Combustible Fosil Diesel</t>
  </si>
  <si>
    <t>Roboré y Santiago de Chiquitos</t>
  </si>
  <si>
    <t>Generacion Bruta (MWh)</t>
  </si>
  <si>
    <t>Camiri</t>
  </si>
  <si>
    <t>Energia Vendida (MWh)</t>
  </si>
  <si>
    <t>Cantidad usuarios</t>
  </si>
  <si>
    <t>Cobija Combustioble Fosil</t>
  </si>
  <si>
    <t>Cobija Planta Solar</t>
  </si>
  <si>
    <t>El Sena Planta Solar</t>
  </si>
  <si>
    <t>El Sena Combustioble Fosil</t>
  </si>
  <si>
    <t>Consumo Combustible Fosil</t>
  </si>
  <si>
    <t>Litros</t>
  </si>
  <si>
    <t>Las Misiones Gas Natural</t>
  </si>
  <si>
    <t>Las Misiones Diesel</t>
  </si>
  <si>
    <t>mpc</t>
  </si>
  <si>
    <t>Valles Gas Natural</t>
  </si>
  <si>
    <t>Valles Diesel</t>
  </si>
  <si>
    <t>Camiri Gas Natural</t>
  </si>
  <si>
    <t>Camiri Diesel</t>
  </si>
  <si>
    <t>Potencia  Instalada (MW)</t>
  </si>
  <si>
    <t>Potencia Efectiva a temperatura media (MW)</t>
  </si>
  <si>
    <t>Pando</t>
  </si>
  <si>
    <t>Nicolas Suarez</t>
  </si>
  <si>
    <t>Potencia a Temp. Media (MW)</t>
  </si>
  <si>
    <t>Consumo especifico (lts/kWh) (*)</t>
  </si>
  <si>
    <t>% Crecimiento Acumulativo Anual  (**)</t>
  </si>
  <si>
    <t>Consumo  por usuario (***)</t>
  </si>
  <si>
    <t>Factor de Planta (****)</t>
  </si>
  <si>
    <t>Generación Fósil</t>
  </si>
  <si>
    <r>
      <t xml:space="preserve">(*) Factor  </t>
    </r>
    <r>
      <rPr>
        <sz val="11"/>
        <color theme="1"/>
        <rFont val="Calibri"/>
        <family val="2"/>
      </rPr>
      <t>Ʃ</t>
    </r>
    <r>
      <rPr>
        <sz val="12.1"/>
        <color theme="1"/>
        <rFont val="Calibri"/>
        <family val="2"/>
      </rPr>
      <t>(Combustible Fósil</t>
    </r>
    <r>
      <rPr>
        <sz val="11"/>
        <color theme="1"/>
        <rFont val="Calibri"/>
        <family val="2"/>
        <scheme val="minor"/>
      </rPr>
      <t>)/Ʃ(Generación)  -  Consideramos los tres últimos años, por tecnología</t>
    </r>
  </si>
  <si>
    <r>
      <t xml:space="preserve">(***) Energía Vendida </t>
    </r>
    <r>
      <rPr>
        <vertAlign val="subscript"/>
        <sz val="11"/>
        <color theme="1"/>
        <rFont val="Calibri"/>
        <family val="2"/>
        <scheme val="minor"/>
      </rPr>
      <t xml:space="preserve">año i </t>
    </r>
    <r>
      <rPr>
        <sz val="11"/>
        <color theme="1"/>
        <rFont val="Calibri"/>
        <family val="2"/>
        <scheme val="minor"/>
      </rPr>
      <t xml:space="preserve">/ Cantidad Usuarios </t>
    </r>
    <r>
      <rPr>
        <vertAlign val="subscript"/>
        <sz val="11"/>
        <color theme="1"/>
        <rFont val="Calibri"/>
        <family val="2"/>
        <scheme val="minor"/>
      </rPr>
      <t>año i</t>
    </r>
  </si>
  <si>
    <r>
      <t xml:space="preserve">(****) Generación Fósil </t>
    </r>
    <r>
      <rPr>
        <vertAlign val="subscript"/>
        <sz val="11"/>
        <color theme="1"/>
        <rFont val="Calibri"/>
        <family val="2"/>
        <scheme val="minor"/>
      </rPr>
      <t xml:space="preserve">año i </t>
    </r>
    <r>
      <rPr>
        <sz val="11"/>
        <color theme="1"/>
        <rFont val="Calibri"/>
        <family val="2"/>
        <scheme val="minor"/>
      </rPr>
      <t xml:space="preserve">/ ((Pot. Efectiva a Temp. Media </t>
    </r>
    <r>
      <rPr>
        <vertAlign val="subscript"/>
        <sz val="11"/>
        <color theme="1"/>
        <rFont val="Calibri"/>
        <family val="2"/>
        <scheme val="minor"/>
      </rPr>
      <t>año i</t>
    </r>
    <r>
      <rPr>
        <sz val="11"/>
        <color theme="1"/>
        <rFont val="Calibri"/>
        <family val="2"/>
        <scheme val="minor"/>
      </rPr>
      <t>) * 8760)</t>
    </r>
  </si>
  <si>
    <r>
      <t>(**)   F = C*(1+i)^</t>
    </r>
    <r>
      <rPr>
        <vertAlign val="superscript"/>
        <sz val="11"/>
        <color theme="1"/>
        <rFont val="Calibri"/>
        <family val="2"/>
        <scheme val="minor"/>
      </rPr>
      <t xml:space="preserve">n </t>
    </r>
    <r>
      <rPr>
        <sz val="11"/>
        <color theme="1"/>
        <rFont val="Calibri"/>
        <family val="2"/>
        <scheme val="minor"/>
      </rPr>
      <t xml:space="preserve"> -  i = ((F/C)^</t>
    </r>
    <r>
      <rPr>
        <vertAlign val="superscript"/>
        <sz val="11"/>
        <color theme="1"/>
        <rFont val="Calibri"/>
        <family val="2"/>
        <scheme val="minor"/>
      </rPr>
      <t>(1/n)</t>
    </r>
    <r>
      <rPr>
        <sz val="11"/>
        <color theme="1"/>
        <rFont val="Calibri"/>
        <family val="2"/>
        <scheme val="minor"/>
      </rPr>
      <t>)-1</t>
    </r>
  </si>
  <si>
    <r>
      <t xml:space="preserve">Factor  </t>
    </r>
    <r>
      <rPr>
        <sz val="11"/>
        <color theme="1"/>
        <rFont val="Calibri"/>
        <family val="2"/>
      </rPr>
      <t>Ʃ</t>
    </r>
    <r>
      <rPr>
        <sz val="12.1"/>
        <color theme="1"/>
        <rFont val="Calibri"/>
        <family val="2"/>
      </rPr>
      <t>(</t>
    </r>
    <r>
      <rPr>
        <sz val="11"/>
        <color theme="1"/>
        <rFont val="Calibri"/>
        <family val="2"/>
        <scheme val="minor"/>
      </rPr>
      <t>Energía Vendida)/Ʃ(Generación Total - Bruta)</t>
    </r>
  </si>
  <si>
    <t>Santa Cruz</t>
  </si>
  <si>
    <t>Guarayos</t>
  </si>
  <si>
    <t>CRE Ltda.</t>
  </si>
  <si>
    <t>Gas/Diesel</t>
  </si>
  <si>
    <t>Factor  Ʃ(Energía Vendida)/Ʃ(Generación Total - Bruta)</t>
  </si>
  <si>
    <t>Consumo especifico (pc/kWh) (*)</t>
  </si>
  <si>
    <t>Factor  Ʃ(Generacion Total - Bruta)/Ʃ(Generación Diesel)</t>
  </si>
  <si>
    <t>Beni</t>
  </si>
  <si>
    <t>Vaca Diez</t>
  </si>
  <si>
    <t>CER Ltda.</t>
  </si>
  <si>
    <t>Jose Miguel de Velasco</t>
  </si>
  <si>
    <t>Vallegrande</t>
  </si>
  <si>
    <t>German Bush</t>
  </si>
  <si>
    <t>(**)   F = C*(1+i)^n  -  i = ((F/C)^(1/n))-1  -  Cuando el crecimiento NO es un datos consistente, asumimos el promedio de los SA</t>
  </si>
  <si>
    <t>Tarija</t>
  </si>
  <si>
    <t>Aniceto Arce</t>
  </si>
  <si>
    <t>(*) Factor  Ʃ(Combustible Fósil)/Ʃ(Generación)  -  Consideramos los tres últimos años, por tecnología</t>
  </si>
  <si>
    <t>(***) Energía Vendida año i / Cantidad Usuarios año i</t>
  </si>
  <si>
    <t>(****) Generación Fósil año i / ((Pot. Efectiva a Temp. Media año i) * 8760)</t>
  </si>
  <si>
    <t>Itenez</t>
  </si>
  <si>
    <t>Se debe tomar una decisión</t>
  </si>
  <si>
    <t>Madre de Dios</t>
  </si>
  <si>
    <t>Generacion Solar Octubre (kWh)</t>
  </si>
  <si>
    <t>Generacion Solar Noviembre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</si>
</sst>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.0000"/>
    <numFmt numFmtId="167" formatCode="_(* #,##0.00_);_(* \(#,##0.00\);_(* &quot;-&quot;??_);_(@_)"/>
    <numFmt numFmtId="168" formatCode="0.000000E+00"/>
    <numFmt numFmtId="169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entury Gothic"/>
      <family val="2"/>
    </font>
    <font>
      <vertAlign val="subscript"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9"/>
      <color theme="0"/>
      <name val="Century Gothic"/>
      <family val="2"/>
    </font>
    <font>
      <b/>
      <sz val="10"/>
      <color theme="0"/>
      <name val="Arial"/>
      <family val="2"/>
    </font>
    <font>
      <sz val="12.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hair">
        <color theme="9" tint="-0.499984740745262"/>
      </top>
      <bottom style="hair">
        <color theme="9" tint="-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9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2" applyNumberFormat="1" applyFont="1" applyAlignment="1">
      <alignment horizontal="center"/>
    </xf>
    <xf numFmtId="1" fontId="0" fillId="0" borderId="0" xfId="0" applyNumberFormat="1"/>
    <xf numFmtId="43" fontId="0" fillId="0" borderId="0" xfId="1" applyFont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3" fontId="0" fillId="0" borderId="8" xfId="0" applyNumberFormat="1" applyBorder="1"/>
    <xf numFmtId="3" fontId="0" fillId="0" borderId="0" xfId="0" applyNumberFormat="1"/>
    <xf numFmtId="3" fontId="0" fillId="2" borderId="8" xfId="0" applyNumberFormat="1" applyFill="1" applyBorder="1"/>
    <xf numFmtId="0" fontId="4" fillId="0" borderId="0" xfId="0" applyFont="1" applyAlignment="1">
      <alignment horizontal="center"/>
    </xf>
    <xf numFmtId="4" fontId="0" fillId="2" borderId="8" xfId="0" applyNumberFormat="1" applyFill="1" applyBorder="1"/>
    <xf numFmtId="43" fontId="0" fillId="2" borderId="8" xfId="1" applyFont="1" applyFill="1" applyBorder="1"/>
    <xf numFmtId="4" fontId="0" fillId="0" borderId="0" xfId="0" applyNumberFormat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Alignment="1">
      <alignment horizontal="left" wrapText="1"/>
    </xf>
    <xf numFmtId="165" fontId="0" fillId="0" borderId="0" xfId="1" applyNumberFormat="1" applyFont="1"/>
    <xf numFmtId="2" fontId="0" fillId="0" borderId="0" xfId="0" applyNumberFormat="1"/>
    <xf numFmtId="0" fontId="0" fillId="0" borderId="0" xfId="0" applyAlignment="1">
      <alignment horizontal="left"/>
    </xf>
    <xf numFmtId="3" fontId="0" fillId="0" borderId="9" xfId="0" applyNumberFormat="1" applyBorder="1"/>
    <xf numFmtId="3" fontId="7" fillId="2" borderId="8" xfId="0" applyNumberFormat="1" applyFont="1" applyFill="1" applyBorder="1"/>
    <xf numFmtId="3" fontId="2" fillId="2" borderId="8" xfId="0" applyNumberFormat="1" applyFont="1" applyFill="1" applyBorder="1"/>
    <xf numFmtId="0" fontId="10" fillId="4" borderId="14" xfId="5" applyFont="1" applyFill="1" applyBorder="1" applyAlignment="1">
      <alignment horizontal="left"/>
    </xf>
    <xf numFmtId="0" fontId="10" fillId="0" borderId="14" xfId="5" applyFont="1" applyBorder="1" applyAlignment="1">
      <alignment horizontal="left"/>
    </xf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2" fillId="3" borderId="0" xfId="0" applyFont="1" applyFill="1"/>
    <xf numFmtId="0" fontId="0" fillId="3" borderId="11" xfId="0" applyFill="1" applyBorder="1"/>
    <xf numFmtId="166" fontId="0" fillId="3" borderId="0" xfId="0" applyNumberFormat="1" applyFill="1" applyAlignment="1">
      <alignment horizontal="center"/>
    </xf>
    <xf numFmtId="168" fontId="0" fillId="3" borderId="5" xfId="0" applyNumberFormat="1" applyFill="1" applyBorder="1"/>
    <xf numFmtId="0" fontId="0" fillId="3" borderId="7" xfId="0" applyFill="1" applyBorder="1"/>
    <xf numFmtId="168" fontId="0" fillId="3" borderId="12" xfId="0" applyNumberFormat="1" applyFill="1" applyBorder="1"/>
    <xf numFmtId="0" fontId="0" fillId="3" borderId="13" xfId="0" applyFill="1" applyBorder="1"/>
    <xf numFmtId="0" fontId="0" fillId="3" borderId="1" xfId="0" applyFill="1" applyBorder="1" applyAlignment="1">
      <alignment horizontal="left"/>
    </xf>
    <xf numFmtId="166" fontId="0" fillId="3" borderId="2" xfId="0" applyNumberFormat="1" applyFill="1" applyBorder="1" applyAlignment="1">
      <alignment horizontal="center"/>
    </xf>
    <xf numFmtId="0" fontId="0" fillId="3" borderId="3" xfId="0" applyFill="1" applyBorder="1"/>
    <xf numFmtId="0" fontId="0" fillId="3" borderId="0" xfId="0" applyFill="1" applyAlignment="1">
      <alignment horizontal="right"/>
    </xf>
    <xf numFmtId="168" fontId="0" fillId="3" borderId="0" xfId="0" applyNumberFormat="1" applyFill="1" applyAlignment="1">
      <alignment horizontal="center"/>
    </xf>
    <xf numFmtId="168" fontId="12" fillId="3" borderId="0" xfId="0" applyNumberFormat="1" applyFont="1" applyFill="1"/>
    <xf numFmtId="0" fontId="0" fillId="0" borderId="0" xfId="0" applyAlignment="1">
      <alignment wrapText="1"/>
    </xf>
    <xf numFmtId="169" fontId="0" fillId="0" borderId="0" xfId="0" applyNumberFormat="1"/>
    <xf numFmtId="0" fontId="0" fillId="0" borderId="0" xfId="0" applyAlignment="1">
      <alignment vertical="center" wrapText="1"/>
    </xf>
    <xf numFmtId="0" fontId="0" fillId="3" borderId="0" xfId="0" applyFill="1" applyAlignment="1">
      <alignment horizontal="center"/>
    </xf>
    <xf numFmtId="0" fontId="9" fillId="0" borderId="0" xfId="4"/>
    <xf numFmtId="0" fontId="13" fillId="0" borderId="0" xfId="4" applyFont="1"/>
    <xf numFmtId="0" fontId="14" fillId="5" borderId="14" xfId="4" applyFont="1" applyFill="1" applyBorder="1" applyAlignment="1">
      <alignment horizontal="center" vertical="center"/>
    </xf>
    <xf numFmtId="0" fontId="9" fillId="6" borderId="0" xfId="4" applyFill="1"/>
    <xf numFmtId="1" fontId="9" fillId="0" borderId="0" xfId="4" applyNumberFormat="1"/>
    <xf numFmtId="0" fontId="9" fillId="7" borderId="0" xfId="4" applyFill="1"/>
    <xf numFmtId="0" fontId="9" fillId="8" borderId="0" xfId="4" applyFill="1"/>
    <xf numFmtId="0" fontId="9" fillId="9" borderId="0" xfId="4" applyFill="1"/>
    <xf numFmtId="0" fontId="10" fillId="0" borderId="14" xfId="5" applyFont="1" applyBorder="1" applyAlignment="1">
      <alignment horizontal="left" indent="3"/>
    </xf>
    <xf numFmtId="3" fontId="9" fillId="0" borderId="0" xfId="4" applyNumberFormat="1"/>
    <xf numFmtId="0" fontId="10" fillId="4" borderId="14" xfId="5" applyFont="1" applyFill="1" applyBorder="1" applyAlignment="1">
      <alignment horizontal="left" indent="3"/>
    </xf>
    <xf numFmtId="4" fontId="9" fillId="0" borderId="0" xfId="4" applyNumberFormat="1"/>
    <xf numFmtId="166" fontId="9" fillId="0" borderId="0" xfId="4" applyNumberFormat="1"/>
    <xf numFmtId="2" fontId="9" fillId="0" borderId="0" xfId="4" applyNumberFormat="1"/>
    <xf numFmtId="0" fontId="15" fillId="5" borderId="0" xfId="4" applyFont="1" applyFill="1"/>
    <xf numFmtId="0" fontId="14" fillId="5" borderId="0" xfId="4" applyFont="1" applyFill="1" applyAlignment="1">
      <alignment horizontal="center" vertical="center"/>
    </xf>
    <xf numFmtId="0" fontId="10" fillId="0" borderId="0" xfId="5" applyFont="1" applyAlignment="1">
      <alignment horizont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indent="3"/>
    </xf>
    <xf numFmtId="0" fontId="10" fillId="4" borderId="0" xfId="5" applyFont="1" applyFill="1" applyAlignment="1">
      <alignment horizontal="left"/>
    </xf>
    <xf numFmtId="3" fontId="0" fillId="0" borderId="8" xfId="0" applyNumberFormat="1" applyFill="1" applyBorder="1"/>
    <xf numFmtId="2" fontId="0" fillId="2" borderId="8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164" fontId="19" fillId="0" borderId="4" xfId="2" applyNumberFormat="1" applyFont="1" applyBorder="1" applyAlignment="1">
      <alignment horizontal="center"/>
    </xf>
    <xf numFmtId="10" fontId="0" fillId="0" borderId="0" xfId="2" applyNumberFormat="1" applyFont="1" applyAlignment="1">
      <alignment horizontal="center"/>
    </xf>
    <xf numFmtId="10" fontId="19" fillId="0" borderId="4" xfId="2" applyNumberFormat="1" applyFont="1" applyBorder="1" applyAlignment="1">
      <alignment horizontal="center"/>
    </xf>
    <xf numFmtId="0" fontId="0" fillId="0" borderId="18" xfId="0" applyBorder="1" applyAlignment="1">
      <alignment horizontal="right"/>
    </xf>
    <xf numFmtId="0" fontId="0" fillId="0" borderId="18" xfId="0" applyBorder="1" applyAlignment="1">
      <alignment horizontal="center"/>
    </xf>
    <xf numFmtId="2" fontId="0" fillId="0" borderId="18" xfId="0" applyNumberFormat="1" applyBorder="1" applyAlignment="1">
      <alignment horizontal="center"/>
    </xf>
    <xf numFmtId="10" fontId="0" fillId="0" borderId="18" xfId="2" applyNumberFormat="1" applyFont="1" applyBorder="1" applyAlignment="1">
      <alignment horizontal="center"/>
    </xf>
    <xf numFmtId="10" fontId="19" fillId="0" borderId="18" xfId="2" applyNumberFormat="1" applyFont="1" applyBorder="1" applyAlignment="1">
      <alignment horizontal="center"/>
    </xf>
    <xf numFmtId="0" fontId="0" fillId="0" borderId="18" xfId="0" applyBorder="1"/>
    <xf numFmtId="3" fontId="0" fillId="0" borderId="18" xfId="0" applyNumberFormat="1" applyBorder="1" applyAlignment="1">
      <alignment horizontal="center"/>
    </xf>
    <xf numFmtId="0" fontId="0" fillId="0" borderId="18" xfId="0" applyBorder="1" applyAlignment="1">
      <alignment horizontal="right" indent="1"/>
    </xf>
    <xf numFmtId="4" fontId="0" fillId="0" borderId="18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68" fontId="0" fillId="3" borderId="0" xfId="0" applyNumberFormat="1" applyFill="1" applyBorder="1"/>
    <xf numFmtId="0" fontId="0" fillId="3" borderId="0" xfId="0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165" fontId="0" fillId="0" borderId="0" xfId="0" applyNumberFormat="1"/>
  </cellXfs>
  <cellStyles count="8">
    <cellStyle name="Millares" xfId="1" builtinId="3"/>
    <cellStyle name="Millares 2" xfId="3" xr:uid="{D7156012-A47C-465A-8959-39CBA0C41C5D}"/>
    <cellStyle name="Normal" xfId="0" builtinId="0"/>
    <cellStyle name="Normal 2" xfId="4" xr:uid="{A13B1DE3-19DB-4186-BEDA-FFFD7B19AD73}"/>
    <cellStyle name="Normal 2 2" xfId="6" xr:uid="{420E349F-B658-4448-A06F-8EDF8F0B9225}"/>
    <cellStyle name="Normal 8" xfId="7" xr:uid="{14075C79-78E9-4E13-851A-933F3602E3D9}"/>
    <cellStyle name="Normal_6. SistemasAislados Pág 114 y 115 WTeran" xfId="5" xr:uid="{AB148D51-6F29-4FAF-B17E-446DF583E52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4%20al%2030%20OCTUBRE%20DE%20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bre%20memoria%20anual2011\Documents%20and%20Settings\pduran\Configuraci&#243;n%20local\Archivos%20temporales%20de%20Internet\Content.Outlook\YV5WJ4T3\Base%20cuadros%20Memoria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0\Noviembre\back\14%20al%2030%20OCTUBRE%20DE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es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adro%20por%20departamento_dentro%20y%20fuera%20del%20SI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%202011\MEMORIA%202010\Final%20cuadros%20Memoria%2020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\detalle_Resultados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 8"/>
      <sheetName val="Graf 9 - Graf10"/>
      <sheetName val="C9 - Graf 11"/>
      <sheetName val="Graf 12 - Graf 13"/>
      <sheetName val="C 10"/>
      <sheetName val="C 11"/>
      <sheetName val="C12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2825A-7C24-45A2-B735-58D670B06E16}">
  <dimension ref="B1:G38"/>
  <sheetViews>
    <sheetView showGridLines="0" tabSelected="1" zoomScale="120" zoomScaleNormal="120" workbookViewId="0">
      <selection activeCell="I14" sqref="I14"/>
    </sheetView>
  </sheetViews>
  <sheetFormatPr baseColWidth="10" defaultRowHeight="15" x14ac:dyDescent="0.25"/>
  <cols>
    <col min="2" max="2" width="49.5703125" customWidth="1"/>
    <col min="3" max="6" width="22.7109375" customWidth="1"/>
    <col min="7" max="7" width="17.5703125" customWidth="1"/>
  </cols>
  <sheetData>
    <row r="1" spans="2:6" ht="15.75" thickBot="1" x14ac:dyDescent="0.3"/>
    <row r="2" spans="2:6" ht="15.75" thickBot="1" x14ac:dyDescent="0.3">
      <c r="B2" s="93" t="s">
        <v>0</v>
      </c>
      <c r="C2" s="94"/>
      <c r="D2" s="94"/>
      <c r="E2" s="94"/>
      <c r="F2" s="95"/>
    </row>
    <row r="3" spans="2:6" x14ac:dyDescent="0.25">
      <c r="C3" s="1"/>
      <c r="D3" s="1"/>
    </row>
    <row r="4" spans="2:6" x14ac:dyDescent="0.25">
      <c r="B4" s="81" t="s">
        <v>1</v>
      </c>
      <c r="C4" s="82" t="s">
        <v>87</v>
      </c>
      <c r="D4" s="82" t="str">
        <f>+'Las Misiones'!C3</f>
        <v>Santa Cruz</v>
      </c>
      <c r="E4" s="82" t="str">
        <f>+'German Busch'!C4</f>
        <v>Santa Cruz</v>
      </c>
      <c r="F4" s="82" t="str">
        <f>+Huacaraje!C4</f>
        <v>Beni</v>
      </c>
    </row>
    <row r="5" spans="2:6" x14ac:dyDescent="0.25">
      <c r="B5" s="81" t="s">
        <v>2</v>
      </c>
      <c r="C5" s="82" t="s">
        <v>88</v>
      </c>
      <c r="D5" s="82" t="str">
        <f>+'Las Misiones'!C4</f>
        <v>Guarayos</v>
      </c>
      <c r="E5" s="82" t="str">
        <f>+'German Busch'!C5</f>
        <v>German Bush</v>
      </c>
      <c r="F5" s="82" t="str">
        <f>+Huacaraje!C5</f>
        <v>Itenez</v>
      </c>
    </row>
    <row r="6" spans="2:6" x14ac:dyDescent="0.25">
      <c r="B6" s="81" t="s">
        <v>3</v>
      </c>
      <c r="C6" s="82" t="s">
        <v>32</v>
      </c>
      <c r="D6" s="82" t="str">
        <f>+'Las Misiones'!C5</f>
        <v>Las Misiones</v>
      </c>
      <c r="E6" s="82" t="str">
        <f>+'German Busch'!C6</f>
        <v>German Busch</v>
      </c>
      <c r="F6" s="82" t="str">
        <f>+Huacaraje!C6</f>
        <v>Huacaraje</v>
      </c>
    </row>
    <row r="7" spans="2:6" x14ac:dyDescent="0.25">
      <c r="B7" s="81" t="s">
        <v>4</v>
      </c>
      <c r="C7" s="82" t="s">
        <v>31</v>
      </c>
      <c r="D7" s="82" t="str">
        <f>+'Las Misiones'!C6</f>
        <v>CRE Ltda.</v>
      </c>
      <c r="E7" s="82" t="str">
        <f>+'German Busch'!C7</f>
        <v>CRE Ltda.</v>
      </c>
      <c r="F7" s="82" t="str">
        <f>+Huacaraje!C7</f>
        <v>ENDE DELBENI S.A.M.</v>
      </c>
    </row>
    <row r="8" spans="2:6" x14ac:dyDescent="0.25">
      <c r="B8" s="81" t="s">
        <v>5</v>
      </c>
      <c r="C8" s="82" t="s">
        <v>23</v>
      </c>
      <c r="D8" s="82" t="str">
        <f>+'Las Misiones'!C7</f>
        <v>Gas/Diesel</v>
      </c>
      <c r="E8" s="82" t="str">
        <f>+'German Busch'!C8</f>
        <v>Gas</v>
      </c>
      <c r="F8" s="82" t="str">
        <f>+Huacaraje!C8</f>
        <v>Diesel</v>
      </c>
    </row>
    <row r="9" spans="2:6" x14ac:dyDescent="0.25">
      <c r="B9" s="81" t="s">
        <v>105</v>
      </c>
      <c r="C9" s="82"/>
      <c r="D9" s="83">
        <f>+'Las Misiones'!C8</f>
        <v>13.231302586681062</v>
      </c>
      <c r="E9" s="83">
        <f>+'German Busch'!C9</f>
        <v>13.475068851751542</v>
      </c>
      <c r="F9" s="82"/>
    </row>
    <row r="10" spans="2:6" x14ac:dyDescent="0.25">
      <c r="B10" s="81" t="s">
        <v>90</v>
      </c>
      <c r="C10" s="83">
        <f>+Cobija!C9</f>
        <v>0.26606625750993845</v>
      </c>
      <c r="D10" s="83">
        <f>+'Las Misiones'!C9</f>
        <v>0.27718065536918751</v>
      </c>
      <c r="E10" s="82"/>
      <c r="F10" s="83">
        <f>+Huacaraje!C9</f>
        <v>0.36575954954518364</v>
      </c>
    </row>
    <row r="11" spans="2:6" x14ac:dyDescent="0.25">
      <c r="B11" s="81" t="s">
        <v>7</v>
      </c>
      <c r="C11" s="83" t="str">
        <f>+Cobija!C10</f>
        <v>Solar</v>
      </c>
      <c r="D11" s="83"/>
      <c r="E11" s="82"/>
      <c r="F11" s="82"/>
    </row>
    <row r="12" spans="2:6" x14ac:dyDescent="0.25">
      <c r="B12" s="81" t="s">
        <v>6</v>
      </c>
      <c r="C12" s="83">
        <f>+Cobija!C11</f>
        <v>5.0999999999999996</v>
      </c>
      <c r="D12" s="83"/>
      <c r="E12" s="82"/>
      <c r="F12" s="82"/>
    </row>
    <row r="13" spans="2:6" x14ac:dyDescent="0.25">
      <c r="B13" s="81" t="s">
        <v>89</v>
      </c>
      <c r="C13" s="83">
        <f>+Cobija!C12</f>
        <v>5.0999999999999996</v>
      </c>
      <c r="D13" s="83"/>
      <c r="E13" s="82"/>
      <c r="F13" s="82"/>
    </row>
    <row r="14" spans="2:6" x14ac:dyDescent="0.25">
      <c r="B14" s="81" t="s">
        <v>91</v>
      </c>
      <c r="C14" s="84">
        <f>+Cobija!C13</f>
        <v>4.974914610377823E-2</v>
      </c>
      <c r="D14" s="84">
        <f>+'Las Misiones'!C10</f>
        <v>6.2553416093206415E-2</v>
      </c>
      <c r="E14" s="85">
        <f>+'German Busch'!C10</f>
        <v>5.5E-2</v>
      </c>
      <c r="F14" s="84">
        <f>+Huacaraje!C10</f>
        <v>1.5149920384314175E-3</v>
      </c>
    </row>
    <row r="15" spans="2:6" ht="15.75" x14ac:dyDescent="0.25">
      <c r="B15" s="81" t="s">
        <v>99</v>
      </c>
      <c r="C15" s="84">
        <f>+Cobija!C14</f>
        <v>0.83270384196113723</v>
      </c>
      <c r="D15" s="84">
        <f>+'Las Misiones'!C11</f>
        <v>0.84237616434307439</v>
      </c>
      <c r="E15" s="84">
        <f>+'German Busch'!C11</f>
        <v>0.91838243797367758</v>
      </c>
      <c r="F15" s="84">
        <f>+Huacaraje!C11</f>
        <v>0.86183970738265214</v>
      </c>
    </row>
    <row r="16" spans="2:6" x14ac:dyDescent="0.25">
      <c r="B16" s="86" t="s">
        <v>106</v>
      </c>
      <c r="C16" s="82"/>
      <c r="D16" s="84">
        <f>+'Las Misiones'!C12</f>
        <v>0.16051175725136119</v>
      </c>
      <c r="E16" s="82"/>
      <c r="F16" s="82"/>
    </row>
    <row r="18" spans="2:7" ht="15.75" thickBot="1" x14ac:dyDescent="0.3"/>
    <row r="19" spans="2:7" ht="15.75" thickBot="1" x14ac:dyDescent="0.3">
      <c r="B19" s="2"/>
      <c r="C19" s="96">
        <v>2018</v>
      </c>
      <c r="D19" s="97"/>
      <c r="E19" s="97"/>
      <c r="F19" s="98"/>
    </row>
    <row r="20" spans="2:7" x14ac:dyDescent="0.25">
      <c r="B20" s="2"/>
      <c r="C20" s="1" t="str">
        <f>+C6</f>
        <v>Cobija</v>
      </c>
      <c r="D20" s="1" t="str">
        <f>+D6</f>
        <v>Las Misiones</v>
      </c>
      <c r="E20" s="1" t="str">
        <f>+E6</f>
        <v>German Busch</v>
      </c>
      <c r="F20" s="1" t="str">
        <f>+F6</f>
        <v>Huacaraje</v>
      </c>
    </row>
    <row r="21" spans="2:7" x14ac:dyDescent="0.25">
      <c r="B21" s="81" t="s">
        <v>11</v>
      </c>
      <c r="C21" s="87">
        <f>+Cobija!H17</f>
        <v>63151.7791</v>
      </c>
      <c r="D21" s="87">
        <f>+'Las Misiones'!H15</f>
        <v>58424.895768660623</v>
      </c>
      <c r="E21" s="87">
        <f>+'German Busch'!H14</f>
        <v>57411.820999999996</v>
      </c>
      <c r="F21" s="87">
        <f>+Huacaraje!H14</f>
        <v>680.3341416666666</v>
      </c>
      <c r="G21" s="86" t="s">
        <v>12</v>
      </c>
    </row>
    <row r="22" spans="2:7" x14ac:dyDescent="0.25">
      <c r="B22" s="81" t="s">
        <v>13</v>
      </c>
      <c r="C22" s="87">
        <f>+Cobija!H18</f>
        <v>5319.8761000000022</v>
      </c>
      <c r="D22" s="87">
        <f>+'Las Misiones'!H16</f>
        <v>0</v>
      </c>
      <c r="E22" s="87">
        <f>+'German Busch'!H15</f>
        <v>0</v>
      </c>
      <c r="F22" s="87">
        <f>+Huacaraje!H15</f>
        <v>0</v>
      </c>
      <c r="G22" s="86" t="s">
        <v>12</v>
      </c>
    </row>
    <row r="23" spans="2:7" x14ac:dyDescent="0.25">
      <c r="B23" s="81" t="s">
        <v>94</v>
      </c>
      <c r="C23" s="87">
        <f>+Cobija!H19</f>
        <v>57831.902999999998</v>
      </c>
      <c r="D23" s="87">
        <f>+'Las Misiones'!H17</f>
        <v>58424.895768660623</v>
      </c>
      <c r="E23" s="87">
        <f>+'German Busch'!H16</f>
        <v>57411.820999999996</v>
      </c>
      <c r="F23" s="87">
        <f>+Huacaraje!H16</f>
        <v>680.3341416666666</v>
      </c>
      <c r="G23" s="86" t="s">
        <v>12</v>
      </c>
    </row>
    <row r="24" spans="2:7" x14ac:dyDescent="0.25">
      <c r="B24" s="88" t="s">
        <v>25</v>
      </c>
      <c r="C24" s="86"/>
      <c r="D24" s="87">
        <f>+'Las Misiones'!H18</f>
        <v>45374.324201240481</v>
      </c>
      <c r="E24" s="82"/>
      <c r="F24" s="82"/>
      <c r="G24" s="86" t="s">
        <v>12</v>
      </c>
    </row>
    <row r="25" spans="2:7" x14ac:dyDescent="0.25">
      <c r="B25" s="88" t="s">
        <v>26</v>
      </c>
      <c r="C25" s="87"/>
      <c r="D25" s="87">
        <f>+'Las Misiones'!H19</f>
        <v>13050.571567420144</v>
      </c>
      <c r="E25" s="82"/>
      <c r="F25" s="86"/>
      <c r="G25" s="86" t="s">
        <v>12</v>
      </c>
    </row>
    <row r="26" spans="2:7" x14ac:dyDescent="0.25">
      <c r="B26" s="81" t="s">
        <v>27</v>
      </c>
      <c r="C26" s="86"/>
      <c r="D26" s="87">
        <f>+'Las Misiones'!H20</f>
        <v>640147.59325666993</v>
      </c>
      <c r="E26" s="87">
        <f>+'German Busch'!H17</f>
        <v>787872.44400000002</v>
      </c>
      <c r="F26" s="82"/>
      <c r="G26" s="86" t="s">
        <v>28</v>
      </c>
    </row>
    <row r="27" spans="2:7" x14ac:dyDescent="0.25">
      <c r="B27" s="81" t="s">
        <v>29</v>
      </c>
      <c r="C27" s="87">
        <f>+Cobija!H20</f>
        <v>15908.519</v>
      </c>
      <c r="D27" s="87">
        <f>+'Las Misiones'!H21</f>
        <v>3617.36598</v>
      </c>
      <c r="E27" s="82"/>
      <c r="F27" s="87">
        <f>+Huacaraje!H17</f>
        <v>212.65</v>
      </c>
      <c r="G27" s="86" t="s">
        <v>15</v>
      </c>
    </row>
    <row r="28" spans="2:7" x14ac:dyDescent="0.25">
      <c r="B28" s="81" t="s">
        <v>16</v>
      </c>
      <c r="C28" s="87">
        <f>+Cobija!H21</f>
        <v>55108.400999999998</v>
      </c>
      <c r="D28" s="87">
        <f>+'Las Misiones'!H22</f>
        <v>52336.572</v>
      </c>
      <c r="E28" s="87">
        <f>+'German Busch'!H18</f>
        <v>52818.988000000005</v>
      </c>
      <c r="F28" s="87">
        <f>+Huacaraje!H18</f>
        <v>596.26700000000005</v>
      </c>
      <c r="G28" s="86" t="s">
        <v>12</v>
      </c>
    </row>
    <row r="29" spans="2:7" x14ac:dyDescent="0.25">
      <c r="B29" s="81" t="s">
        <v>17</v>
      </c>
      <c r="C29" s="87">
        <f>+Cobija!H22</f>
        <v>17092</v>
      </c>
      <c r="D29" s="87">
        <f>+'Las Misiones'!H23</f>
        <v>28263</v>
      </c>
      <c r="E29" s="87">
        <f>+'German Busch'!H19</f>
        <v>10771</v>
      </c>
      <c r="F29" s="87">
        <f>+Huacaraje!H19</f>
        <v>505</v>
      </c>
      <c r="G29" s="86"/>
    </row>
    <row r="30" spans="2:7" x14ac:dyDescent="0.25">
      <c r="B30" s="81" t="s">
        <v>92</v>
      </c>
      <c r="C30" s="87">
        <f>+Cobija!H23</f>
        <v>268.68515972384745</v>
      </c>
      <c r="D30" s="87">
        <f>+'Las Misiones'!H24</f>
        <v>154.31415631744684</v>
      </c>
      <c r="E30" s="87">
        <f>+'German Busch'!H20</f>
        <v>408.65122396558667</v>
      </c>
      <c r="F30" s="87">
        <f>+Huacaraje!H20</f>
        <v>98.393894389438955</v>
      </c>
      <c r="G30" s="86" t="s">
        <v>18</v>
      </c>
    </row>
    <row r="31" spans="2:7" x14ac:dyDescent="0.25">
      <c r="B31" s="81" t="s">
        <v>19</v>
      </c>
      <c r="C31" s="89">
        <f>+Cobija!H24</f>
        <v>12.36</v>
      </c>
      <c r="D31" s="89">
        <f>+'Las Misiones'!H25</f>
        <v>11.7398552093505</v>
      </c>
      <c r="E31" s="89">
        <f>+'German Busch'!H21</f>
        <v>10.25271</v>
      </c>
      <c r="F31" s="89">
        <f>+Huacaraje!H21</f>
        <v>0.159</v>
      </c>
      <c r="G31" s="86" t="s">
        <v>20</v>
      </c>
    </row>
    <row r="32" spans="2:7" x14ac:dyDescent="0.25">
      <c r="B32" s="81" t="s">
        <v>21</v>
      </c>
      <c r="C32" s="89">
        <f>+Cobija!H25</f>
        <v>22.560000000000002</v>
      </c>
      <c r="D32" s="89">
        <f>+'Las Misiones'!H26</f>
        <v>21.349999999999994</v>
      </c>
      <c r="E32" s="89">
        <f>+'German Busch'!H22</f>
        <v>23.199999999999996</v>
      </c>
      <c r="F32" s="89">
        <f>+Huacaraje!H22</f>
        <v>0.46400000000000002</v>
      </c>
      <c r="G32" s="86" t="s">
        <v>20</v>
      </c>
    </row>
    <row r="33" spans="2:7" x14ac:dyDescent="0.25">
      <c r="B33" s="81" t="s">
        <v>22</v>
      </c>
      <c r="C33" s="89">
        <f>+Cobija!H26</f>
        <v>19.500000000000004</v>
      </c>
      <c r="D33" s="89">
        <f>+'Las Misiones'!H27</f>
        <v>19.05</v>
      </c>
      <c r="E33" s="89">
        <f>+'German Busch'!H23</f>
        <v>19.099999999999998</v>
      </c>
      <c r="F33" s="89">
        <f>+Huacaraje!H23</f>
        <v>0.39800000000000002</v>
      </c>
      <c r="G33" s="86" t="s">
        <v>20</v>
      </c>
    </row>
    <row r="34" spans="2:7" x14ac:dyDescent="0.25">
      <c r="B34" s="81" t="s">
        <v>93</v>
      </c>
      <c r="C34" s="89">
        <f>+Cobija!H27</f>
        <v>0.3385546364594309</v>
      </c>
      <c r="D34" s="89">
        <f>+'Las Misiones'!H28</f>
        <v>0.3501054409128862</v>
      </c>
      <c r="E34" s="89">
        <f>+'German Busch'!H24</f>
        <v>0.34313407564130155</v>
      </c>
      <c r="F34" s="89">
        <f>+Huacaraje!H24</f>
        <v>0.19513496181439921</v>
      </c>
      <c r="G34" s="86"/>
    </row>
    <row r="35" spans="2:7" ht="15.75" x14ac:dyDescent="0.25">
      <c r="B35" s="26" t="s">
        <v>95</v>
      </c>
      <c r="G35" s="14"/>
    </row>
    <row r="36" spans="2:7" ht="17.25" x14ac:dyDescent="0.25">
      <c r="B36" t="s">
        <v>98</v>
      </c>
    </row>
    <row r="37" spans="2:7" ht="18" x14ac:dyDescent="0.35">
      <c r="B37" s="26" t="s">
        <v>96</v>
      </c>
    </row>
    <row r="38" spans="2:7" ht="18" x14ac:dyDescent="0.35">
      <c r="B38" s="26" t="s">
        <v>97</v>
      </c>
    </row>
  </sheetData>
  <mergeCells count="2">
    <mergeCell ref="B2:F2"/>
    <mergeCell ref="C19:F1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2B5C-7DB3-4024-AF26-2658CEA00756}">
  <sheetPr>
    <tabColor rgb="FFFFFF00"/>
  </sheetPr>
  <dimension ref="B1:O29"/>
  <sheetViews>
    <sheetView topLeftCell="A10" zoomScale="130" zoomScaleNormal="130" workbookViewId="0">
      <selection activeCell="B16" sqref="B16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ht="15" customHeight="1" x14ac:dyDescent="0.25">
      <c r="B4" s="2" t="s">
        <v>1</v>
      </c>
      <c r="C4" t="s">
        <v>114</v>
      </c>
    </row>
    <row r="5" spans="2:15" ht="15.75" customHeight="1" x14ac:dyDescent="0.25">
      <c r="B5" s="2" t="s">
        <v>2</v>
      </c>
      <c r="C5" t="s">
        <v>115</v>
      </c>
    </row>
    <row r="6" spans="2:15" x14ac:dyDescent="0.25">
      <c r="B6" s="2" t="s">
        <v>3</v>
      </c>
      <c r="C6" t="s">
        <v>46</v>
      </c>
    </row>
    <row r="7" spans="2:15" ht="15" customHeight="1" x14ac:dyDescent="0.25">
      <c r="B7" s="2" t="s">
        <v>4</v>
      </c>
      <c r="C7" t="s">
        <v>45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28</v>
      </c>
      <c r="D17" s="15"/>
      <c r="E17" s="15"/>
      <c r="F17" s="15"/>
      <c r="G17" s="29"/>
      <c r="H17" s="29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ht="15.75" x14ac:dyDescent="0.25">
      <c r="B26" s="26" t="s">
        <v>95</v>
      </c>
    </row>
    <row r="27" spans="2:15" x14ac:dyDescent="0.25">
      <c r="B27" t="s">
        <v>113</v>
      </c>
    </row>
    <row r="28" spans="2:15" ht="18" x14ac:dyDescent="0.35">
      <c r="B28" s="26" t="s">
        <v>96</v>
      </c>
    </row>
    <row r="29" spans="2:15" ht="18" x14ac:dyDescent="0.35">
      <c r="B29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0B97-52BB-4B1B-B7DA-2EDEC7CA80FD}">
  <sheetPr>
    <tabColor rgb="FFFFFF00"/>
  </sheetPr>
  <dimension ref="B1:O29"/>
  <sheetViews>
    <sheetView zoomScale="130" zoomScaleNormal="130" workbookViewId="0">
      <selection activeCell="C11" sqref="C11"/>
    </sheetView>
  </sheetViews>
  <sheetFormatPr baseColWidth="10" defaultRowHeight="15" x14ac:dyDescent="0.25"/>
  <cols>
    <col min="2" max="2" width="47.5703125" customWidth="1"/>
    <col min="3" max="3" width="16.570312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38</v>
      </c>
    </row>
    <row r="6" spans="2:15" x14ac:dyDescent="0.25">
      <c r="B6" s="2" t="s">
        <v>3</v>
      </c>
      <c r="C6" t="s">
        <v>67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ht="15.75" customHeight="1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B12" s="2"/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28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1283-8834-4635-BA2D-F0F1FE3ACCE1}">
  <sheetPr>
    <tabColor theme="5"/>
  </sheetPr>
  <dimension ref="B1:O29"/>
  <sheetViews>
    <sheetView showGridLines="0" zoomScale="130" zoomScaleNormal="130" workbookViewId="0">
      <selection activeCell="B2" sqref="B2:O24"/>
    </sheetView>
  </sheetViews>
  <sheetFormatPr baseColWidth="10" defaultRowHeight="15" x14ac:dyDescent="0.25"/>
  <cols>
    <col min="2" max="2" width="47.2851562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x14ac:dyDescent="0.25">
      <c r="B4" s="2" t="s">
        <v>1</v>
      </c>
      <c r="C4" t="s">
        <v>107</v>
      </c>
    </row>
    <row r="5" spans="2:15" ht="15.75" customHeight="1" x14ac:dyDescent="0.25">
      <c r="B5" s="2" t="s">
        <v>2</v>
      </c>
      <c r="C5" t="s">
        <v>119</v>
      </c>
    </row>
    <row r="6" spans="2:15" x14ac:dyDescent="0.25">
      <c r="B6" s="2" t="s">
        <v>3</v>
      </c>
      <c r="C6" t="s">
        <v>36</v>
      </c>
    </row>
    <row r="7" spans="2:15" ht="15" customHeight="1" x14ac:dyDescent="0.25">
      <c r="B7" s="2" t="s">
        <v>4</v>
      </c>
      <c r="C7" t="s">
        <v>34</v>
      </c>
    </row>
    <row r="8" spans="2:15" x14ac:dyDescent="0.25">
      <c r="B8" s="2" t="s">
        <v>5</v>
      </c>
      <c r="C8" t="s">
        <v>23</v>
      </c>
    </row>
    <row r="9" spans="2:15" ht="15.75" thickBot="1" x14ac:dyDescent="0.3">
      <c r="B9" s="2" t="s">
        <v>90</v>
      </c>
      <c r="C9" s="3">
        <f>SUM(G17:H17)/SUM(G16:H16)</f>
        <v>0.36575954954518364</v>
      </c>
      <c r="D9" s="1"/>
    </row>
    <row r="10" spans="2:15" ht="15.75" thickBot="1" x14ac:dyDescent="0.3">
      <c r="B10" s="2" t="s">
        <v>91</v>
      </c>
      <c r="C10" s="80">
        <f>H14/G14-1</f>
        <v>1.5149920384314175E-3</v>
      </c>
      <c r="D10" t="s">
        <v>120</v>
      </c>
    </row>
    <row r="11" spans="2:15" x14ac:dyDescent="0.25">
      <c r="B11" s="2" t="s">
        <v>104</v>
      </c>
      <c r="C11" s="79">
        <f>SUM(G18:H18)/SUM(G14:H14)</f>
        <v>0.86183970738265214</v>
      </c>
      <c r="D11" s="1"/>
    </row>
    <row r="12" spans="2:15" ht="15.75" thickBot="1" x14ac:dyDescent="0.3">
      <c r="B12" s="2"/>
      <c r="C12" s="2"/>
      <c r="D12" s="6"/>
      <c r="E12" s="6"/>
      <c r="F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>
        <f>+D15+D16</f>
        <v>0</v>
      </c>
      <c r="E14" s="13">
        <f t="shared" ref="E14:H14" si="1">+E15+E16</f>
        <v>0</v>
      </c>
      <c r="F14" s="13">
        <f t="shared" si="1"/>
        <v>190</v>
      </c>
      <c r="G14" s="13">
        <f t="shared" si="1"/>
        <v>679.30499999999995</v>
      </c>
      <c r="H14" s="13">
        <f t="shared" si="1"/>
        <v>680.3341416666666</v>
      </c>
      <c r="I14" s="14">
        <f>+H14*(1+$C$10)</f>
        <v>681.36484247476471</v>
      </c>
      <c r="J14" s="14">
        <f t="shared" ref="J14:O14" si="2">+I14*(1+$C$10)</f>
        <v>682.39710478638108</v>
      </c>
      <c r="K14" s="14">
        <f t="shared" si="2"/>
        <v>683.4309309671811</v>
      </c>
      <c r="L14" s="14">
        <f t="shared" si="2"/>
        <v>684.46632338641416</v>
      </c>
      <c r="M14" s="14">
        <f t="shared" si="2"/>
        <v>685.50328441691897</v>
      </c>
      <c r="N14" s="14">
        <f t="shared" si="2"/>
        <v>686.54181643512925</v>
      </c>
      <c r="O14" s="14">
        <f t="shared" si="2"/>
        <v>687.58192182107871</v>
      </c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>
        <f>+Datos!D47</f>
        <v>0</v>
      </c>
      <c r="E16" s="15">
        <f>+Datos!E47</f>
        <v>0</v>
      </c>
      <c r="F16" s="15">
        <f>+Datos!F47</f>
        <v>190</v>
      </c>
      <c r="G16" s="15">
        <f>+Datos!G47</f>
        <v>679.30499999999995</v>
      </c>
      <c r="H16" s="15">
        <f>+Datos!H47</f>
        <v>680.3341416666666</v>
      </c>
      <c r="I16" s="14">
        <f>+I14-I15</f>
        <v>681.36484247476471</v>
      </c>
      <c r="J16" s="14">
        <f t="shared" ref="J16:O16" si="3">+J14-J15</f>
        <v>682.39710478638108</v>
      </c>
      <c r="K16" s="14">
        <f t="shared" si="3"/>
        <v>683.4309309671811</v>
      </c>
      <c r="L16" s="14">
        <f t="shared" si="3"/>
        <v>684.46632338641416</v>
      </c>
      <c r="M16" s="14">
        <f t="shared" si="3"/>
        <v>685.50328441691897</v>
      </c>
      <c r="N16" s="14">
        <f t="shared" si="3"/>
        <v>686.54181643512925</v>
      </c>
      <c r="O16" s="14">
        <f t="shared" si="3"/>
        <v>687.58192182107871</v>
      </c>
    </row>
    <row r="17" spans="2:15" x14ac:dyDescent="0.25">
      <c r="B17" s="2" t="s">
        <v>14</v>
      </c>
      <c r="C17" s="77" t="s">
        <v>15</v>
      </c>
      <c r="D17" s="15">
        <f>+Datos!D103</f>
        <v>0</v>
      </c>
      <c r="E17" s="15">
        <f>+Datos!E103</f>
        <v>0</v>
      </c>
      <c r="F17" s="15">
        <f>+Datos!F103</f>
        <v>0</v>
      </c>
      <c r="G17" s="15">
        <f>+Datos!G103</f>
        <v>284.65100000000001</v>
      </c>
      <c r="H17" s="15">
        <f>+Datos!H103</f>
        <v>212.65</v>
      </c>
      <c r="I17" s="14">
        <f>+I16*$C$9</f>
        <v>249.21569785949495</v>
      </c>
      <c r="J17" s="14">
        <f t="shared" ref="J17:O17" si="4">+J16*$C$9</f>
        <v>249.59325765760423</v>
      </c>
      <c r="K17" s="14">
        <f t="shared" si="4"/>
        <v>249.97138945580164</v>
      </c>
      <c r="L17" s="14">
        <f t="shared" si="4"/>
        <v>250.35009412066285</v>
      </c>
      <c r="M17" s="14">
        <f t="shared" si="4"/>
        <v>250.7293725200762</v>
      </c>
      <c r="N17" s="14">
        <f t="shared" si="4"/>
        <v>251.10922552324502</v>
      </c>
      <c r="O17" s="14">
        <f t="shared" si="4"/>
        <v>251.48965400068943</v>
      </c>
    </row>
    <row r="18" spans="2:15" x14ac:dyDescent="0.25">
      <c r="B18" s="2" t="s">
        <v>16</v>
      </c>
      <c r="C18" s="1" t="s">
        <v>12</v>
      </c>
      <c r="D18" s="15">
        <f>+Datos!D65</f>
        <v>0</v>
      </c>
      <c r="E18" s="15">
        <f>+Datos!E65</f>
        <v>0</v>
      </c>
      <c r="F18" s="15">
        <f>+Datos!F65</f>
        <v>0</v>
      </c>
      <c r="G18" s="15">
        <f>+Datos!G65</f>
        <v>575.524</v>
      </c>
      <c r="H18" s="15">
        <f>+Datos!H65</f>
        <v>596.26700000000005</v>
      </c>
      <c r="I18" s="14">
        <f>I16*$C$11</f>
        <v>587.22727645927807</v>
      </c>
      <c r="J18" s="14">
        <f t="shared" ref="J18:O18" si="5">J16*$C$11</f>
        <v>588.11692110786373</v>
      </c>
      <c r="K18" s="14">
        <f t="shared" si="5"/>
        <v>589.00791356100888</v>
      </c>
      <c r="L18" s="14">
        <f t="shared" si="5"/>
        <v>589.90025586062688</v>
      </c>
      <c r="M18" s="14">
        <f t="shared" si="5"/>
        <v>590.79395005172444</v>
      </c>
      <c r="N18" s="14">
        <f t="shared" si="5"/>
        <v>591.68899818240629</v>
      </c>
      <c r="O18" s="14">
        <f t="shared" si="5"/>
        <v>592.58540230388007</v>
      </c>
    </row>
    <row r="19" spans="2:15" x14ac:dyDescent="0.25">
      <c r="B19" s="2" t="s">
        <v>17</v>
      </c>
      <c r="C19" s="1"/>
      <c r="D19" s="15">
        <f>+Datos!D81</f>
        <v>0</v>
      </c>
      <c r="E19" s="15">
        <f>+Datos!E81</f>
        <v>0</v>
      </c>
      <c r="F19" s="15">
        <f>+Datos!F81</f>
        <v>406</v>
      </c>
      <c r="G19" s="15">
        <f>+Datos!G81</f>
        <v>490</v>
      </c>
      <c r="H19" s="15">
        <f>+Datos!H81</f>
        <v>505</v>
      </c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>
        <f>(F18*1000/F19)/12</f>
        <v>0</v>
      </c>
      <c r="G20" s="14">
        <f>(G18*1000/G19)/12</f>
        <v>97.878231292517</v>
      </c>
      <c r="H20" s="14">
        <f>(H18*1000/H19)/12</f>
        <v>98.393894389438955</v>
      </c>
      <c r="I20" s="4"/>
    </row>
    <row r="21" spans="2:15" x14ac:dyDescent="0.25">
      <c r="B21" s="2" t="s">
        <v>19</v>
      </c>
      <c r="C21" s="1" t="s">
        <v>20</v>
      </c>
      <c r="D21" s="17">
        <f>+Datos!D119</f>
        <v>0</v>
      </c>
      <c r="E21" s="17">
        <f>+Datos!E119</f>
        <v>0</v>
      </c>
      <c r="F21" s="17">
        <f>+Datos!F119</f>
        <v>0</v>
      </c>
      <c r="G21" s="17">
        <f>+Datos!G119</f>
        <v>0.16900000000000001</v>
      </c>
      <c r="H21" s="17">
        <f>+Datos!H119</f>
        <v>0.159</v>
      </c>
      <c r="I21" s="4"/>
    </row>
    <row r="22" spans="2:15" ht="15" customHeight="1" x14ac:dyDescent="0.25">
      <c r="B22" s="2" t="s">
        <v>21</v>
      </c>
      <c r="C22" s="1" t="s">
        <v>20</v>
      </c>
      <c r="D22" s="17">
        <f>+Datos!D13</f>
        <v>0</v>
      </c>
      <c r="E22" s="17">
        <f>+Datos!E13</f>
        <v>0</v>
      </c>
      <c r="F22" s="17">
        <f>+Datos!F13</f>
        <v>0.56999999999999995</v>
      </c>
      <c r="G22" s="17">
        <f>+Datos!G13</f>
        <v>0.69499999999999995</v>
      </c>
      <c r="H22" s="17">
        <f>+Datos!H13</f>
        <v>0.46400000000000002</v>
      </c>
    </row>
    <row r="23" spans="2:15" x14ac:dyDescent="0.25">
      <c r="B23" s="2" t="s">
        <v>22</v>
      </c>
      <c r="C23" s="1" t="s">
        <v>20</v>
      </c>
      <c r="D23" s="17">
        <f>+Datos!D29</f>
        <v>0</v>
      </c>
      <c r="E23" s="17">
        <f>+Datos!E29</f>
        <v>0</v>
      </c>
      <c r="F23" s="17">
        <f>+Datos!F29</f>
        <v>0.13</v>
      </c>
      <c r="G23" s="17">
        <f>+Datos!G29</f>
        <v>0.64800000000000002</v>
      </c>
      <c r="H23" s="17">
        <f>+Datos!H29</f>
        <v>0.39800000000000002</v>
      </c>
    </row>
    <row r="24" spans="2:15" ht="15" customHeight="1" x14ac:dyDescent="0.25">
      <c r="B24" s="2" t="s">
        <v>93</v>
      </c>
      <c r="C24" s="2"/>
      <c r="D24" s="19"/>
      <c r="E24" s="19"/>
      <c r="F24" s="19">
        <f>F16/(F23*8760)</f>
        <v>0.16684229012996138</v>
      </c>
      <c r="G24" s="19">
        <f>G16/(G23*8760)</f>
        <v>0.11967011246406221</v>
      </c>
      <c r="H24" s="19">
        <f>H16/(H23*8760)</f>
        <v>0.19513496181439921</v>
      </c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7A59-D301-497E-8823-92592A25EF98}">
  <sheetPr>
    <tabColor theme="5"/>
  </sheetPr>
  <dimension ref="B1:O29"/>
  <sheetViews>
    <sheetView topLeftCell="A6" zoomScale="130" zoomScaleNormal="130" workbookViewId="0">
      <selection activeCell="B17" sqref="B17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x14ac:dyDescent="0.25">
      <c r="B4" s="2" t="s">
        <v>1</v>
      </c>
      <c r="C4" t="s">
        <v>107</v>
      </c>
    </row>
    <row r="5" spans="2:15" ht="15.75" customHeight="1" x14ac:dyDescent="0.25">
      <c r="B5" s="2" t="s">
        <v>2</v>
      </c>
      <c r="C5" t="s">
        <v>119</v>
      </c>
    </row>
    <row r="6" spans="2:15" x14ac:dyDescent="0.25">
      <c r="B6" s="2" t="s">
        <v>3</v>
      </c>
      <c r="C6" t="s">
        <v>35</v>
      </c>
    </row>
    <row r="7" spans="2:15" ht="15" customHeight="1" x14ac:dyDescent="0.25">
      <c r="B7" s="2" t="s">
        <v>4</v>
      </c>
      <c r="C7" t="s">
        <v>34</v>
      </c>
    </row>
    <row r="8" spans="2:15" x14ac:dyDescent="0.25">
      <c r="B8" s="2" t="s">
        <v>5</v>
      </c>
      <c r="C8" t="s">
        <v>23</v>
      </c>
    </row>
    <row r="9" spans="2:15" x14ac:dyDescent="0.25">
      <c r="B9" s="2" t="s">
        <v>90</v>
      </c>
      <c r="C9" s="1"/>
      <c r="D9" s="1"/>
    </row>
    <row r="10" spans="2:15" ht="15.75" customHeight="1" x14ac:dyDescent="0.25">
      <c r="B10" s="2" t="s">
        <v>91</v>
      </c>
      <c r="C10" s="3"/>
      <c r="D10" s="1"/>
    </row>
    <row r="11" spans="2:15" x14ac:dyDescent="0.25">
      <c r="B11" s="2" t="s">
        <v>104</v>
      </c>
      <c r="C11" s="3"/>
      <c r="D11" s="1"/>
    </row>
    <row r="12" spans="2:15" ht="15.75" thickBot="1" x14ac:dyDescent="0.3">
      <c r="B12" s="2"/>
      <c r="C12" s="2"/>
      <c r="D12" s="6"/>
      <c r="E12" s="6"/>
      <c r="F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/>
      <c r="E14" s="13"/>
      <c r="F14" s="13"/>
      <c r="G14" s="13"/>
      <c r="H14" s="13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14</v>
      </c>
      <c r="C17" s="1" t="s">
        <v>15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16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17</v>
      </c>
      <c r="C19" s="1"/>
      <c r="D19" s="15"/>
      <c r="E19" s="15"/>
      <c r="F19" s="15"/>
      <c r="G19" s="15"/>
      <c r="H19" s="15"/>
      <c r="I19" s="4"/>
    </row>
    <row r="20" spans="2:15" x14ac:dyDescent="0.25">
      <c r="B20" s="2" t="s">
        <v>92</v>
      </c>
      <c r="C20" s="16" t="s">
        <v>18</v>
      </c>
      <c r="D20" s="14"/>
      <c r="E20" s="14"/>
      <c r="F20" s="14"/>
      <c r="G20" s="14"/>
      <c r="H20" s="14"/>
      <c r="I20" s="4"/>
    </row>
    <row r="21" spans="2:15" x14ac:dyDescent="0.25">
      <c r="B21" s="2" t="s">
        <v>19</v>
      </c>
      <c r="C21" s="1" t="s">
        <v>20</v>
      </c>
      <c r="D21" s="14"/>
      <c r="E21" s="14"/>
      <c r="F21" s="19"/>
      <c r="G21" s="19"/>
      <c r="H21" s="19"/>
      <c r="I21" s="4"/>
    </row>
    <row r="22" spans="2:15" ht="15" customHeight="1" x14ac:dyDescent="0.25">
      <c r="B22" s="2" t="s">
        <v>21</v>
      </c>
      <c r="C22" s="1" t="s">
        <v>20</v>
      </c>
      <c r="D22" s="17"/>
      <c r="E22" s="17"/>
      <c r="F22" s="17"/>
      <c r="G22" s="17"/>
      <c r="H22" s="17"/>
    </row>
    <row r="23" spans="2:15" x14ac:dyDescent="0.25">
      <c r="B23" s="2" t="s">
        <v>22</v>
      </c>
      <c r="C23" s="1" t="s">
        <v>20</v>
      </c>
      <c r="D23" s="17"/>
      <c r="E23" s="17"/>
      <c r="F23" s="17"/>
      <c r="G23" s="18"/>
      <c r="H23" s="17"/>
    </row>
    <row r="24" spans="2:15" ht="15" customHeight="1" x14ac:dyDescent="0.25">
      <c r="B24" s="2" t="s">
        <v>93</v>
      </c>
      <c r="C24" s="2"/>
      <c r="D24" s="19"/>
      <c r="E24" s="19"/>
      <c r="F24" s="19"/>
      <c r="G24" s="19"/>
      <c r="H24" s="19"/>
    </row>
    <row r="26" spans="2:15" x14ac:dyDescent="0.25">
      <c r="B26" t="s">
        <v>116</v>
      </c>
    </row>
    <row r="27" spans="2:15" x14ac:dyDescent="0.25">
      <c r="B27" t="s">
        <v>113</v>
      </c>
    </row>
    <row r="28" spans="2:15" x14ac:dyDescent="0.25">
      <c r="B28" t="s">
        <v>117</v>
      </c>
    </row>
    <row r="29" spans="2:15" x14ac:dyDescent="0.25">
      <c r="B29" t="s">
        <v>118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D289D-9123-414C-8671-AB5D271D965D}">
  <sheetPr>
    <tabColor theme="5"/>
  </sheetPr>
  <dimension ref="B1:Z32"/>
  <sheetViews>
    <sheetView zoomScale="130" zoomScaleNormal="130" workbookViewId="0">
      <selection activeCell="H7" sqref="H7"/>
    </sheetView>
  </sheetViews>
  <sheetFormatPr baseColWidth="10" defaultRowHeight="15" x14ac:dyDescent="0.25"/>
  <cols>
    <col min="2" max="2" width="32.5703125" customWidth="1"/>
    <col min="3" max="3" width="12.7109375" customWidth="1"/>
    <col min="21" max="21" width="14.7109375" customWidth="1"/>
    <col min="26" max="26" width="12.5703125" bestFit="1" customWidth="1"/>
  </cols>
  <sheetData>
    <row r="1" spans="2:26" ht="15.75" thickBot="1" x14ac:dyDescent="0.3"/>
    <row r="2" spans="2:26" ht="15.75" thickBot="1" x14ac:dyDescent="0.3">
      <c r="B2" s="93" t="s">
        <v>0</v>
      </c>
      <c r="C2" s="94"/>
      <c r="D2" s="95"/>
    </row>
    <row r="3" spans="2:26" ht="15.75" thickBot="1" x14ac:dyDescent="0.3">
      <c r="C3" s="1"/>
      <c r="D3" s="1"/>
      <c r="Q3" s="32"/>
      <c r="R3" s="33"/>
      <c r="S3" s="99" t="s">
        <v>47</v>
      </c>
      <c r="T3" s="99"/>
      <c r="U3" s="99"/>
      <c r="V3" s="99"/>
      <c r="W3" s="99"/>
      <c r="X3" s="33"/>
      <c r="Y3" s="34"/>
    </row>
    <row r="4" spans="2:26" ht="16.5" thickTop="1" x14ac:dyDescent="0.3">
      <c r="B4" s="2" t="s">
        <v>1</v>
      </c>
      <c r="C4" t="s">
        <v>87</v>
      </c>
      <c r="Q4" s="35"/>
      <c r="R4" s="36"/>
      <c r="S4" s="36" t="s">
        <v>48</v>
      </c>
      <c r="T4" s="36">
        <v>5.4300000000000001E-2</v>
      </c>
      <c r="U4" s="36" t="s">
        <v>49</v>
      </c>
      <c r="V4" s="37" t="s">
        <v>50</v>
      </c>
      <c r="W4" s="38" t="s">
        <v>51</v>
      </c>
      <c r="X4" s="37"/>
      <c r="Y4" s="39"/>
    </row>
    <row r="5" spans="2:26" ht="15.75" customHeight="1" x14ac:dyDescent="0.3">
      <c r="B5" s="2" t="s">
        <v>2</v>
      </c>
      <c r="C5" t="s">
        <v>121</v>
      </c>
      <c r="F5" s="2" t="s">
        <v>122</v>
      </c>
      <c r="G5" s="24">
        <v>18719.23</v>
      </c>
      <c r="Q5" s="35"/>
      <c r="R5" s="36"/>
      <c r="S5" s="36" t="s">
        <v>52</v>
      </c>
      <c r="T5" s="40">
        <v>7.2599999999999998E-2</v>
      </c>
      <c r="U5" s="36" t="s">
        <v>49</v>
      </c>
      <c r="V5" s="37" t="s">
        <v>50</v>
      </c>
      <c r="W5" s="38" t="s">
        <v>53</v>
      </c>
      <c r="X5" s="37"/>
      <c r="Y5" s="39"/>
    </row>
    <row r="6" spans="2:26" ht="15.75" thickBot="1" x14ac:dyDescent="0.3">
      <c r="B6" s="2" t="s">
        <v>3</v>
      </c>
      <c r="C6" t="s">
        <v>33</v>
      </c>
      <c r="F6" s="2" t="s">
        <v>123</v>
      </c>
      <c r="G6" s="24">
        <v>15162.550000000003</v>
      </c>
      <c r="Q6" s="35"/>
      <c r="R6" s="36"/>
      <c r="S6" s="37"/>
      <c r="T6" s="37"/>
      <c r="U6" s="37" t="s">
        <v>54</v>
      </c>
      <c r="V6" s="37" t="s">
        <v>55</v>
      </c>
      <c r="W6" s="38"/>
      <c r="X6" s="37"/>
      <c r="Y6" s="39"/>
    </row>
    <row r="7" spans="2:26" ht="15" customHeight="1" x14ac:dyDescent="0.25">
      <c r="B7" s="2" t="s">
        <v>4</v>
      </c>
      <c r="C7" t="s">
        <v>31</v>
      </c>
      <c r="G7" s="102">
        <f>AVERAGE(G5:G6)</f>
        <v>16940.89</v>
      </c>
      <c r="H7">
        <f>+G7/(C11*1000*8760)</f>
        <v>4.8347288812785388E-3</v>
      </c>
      <c r="Q7" s="35"/>
      <c r="R7" s="36"/>
      <c r="S7" s="37"/>
      <c r="T7" s="37"/>
      <c r="U7" s="41">
        <v>1.05506E-3</v>
      </c>
      <c r="V7" s="42" t="s">
        <v>56</v>
      </c>
      <c r="W7" s="38"/>
      <c r="X7" s="37"/>
      <c r="Y7" s="39"/>
    </row>
    <row r="8" spans="2:26" ht="15.75" thickBot="1" x14ac:dyDescent="0.3">
      <c r="B8" s="2" t="s">
        <v>5</v>
      </c>
      <c r="C8" t="s">
        <v>23</v>
      </c>
      <c r="Q8" s="35"/>
      <c r="R8" s="36"/>
      <c r="S8" s="100" t="s">
        <v>57</v>
      </c>
      <c r="T8" s="101"/>
      <c r="U8" s="43">
        <v>1.05506E-6</v>
      </c>
      <c r="V8" s="44" t="s">
        <v>58</v>
      </c>
      <c r="W8" s="38"/>
      <c r="X8" s="37"/>
      <c r="Y8" s="39"/>
    </row>
    <row r="9" spans="2:26" x14ac:dyDescent="0.25">
      <c r="B9" s="2" t="s">
        <v>7</v>
      </c>
      <c r="C9" s="1" t="s">
        <v>8</v>
      </c>
      <c r="Q9" s="35"/>
      <c r="R9" s="54"/>
      <c r="S9" s="54"/>
      <c r="T9" s="90"/>
      <c r="U9" s="91"/>
      <c r="V9" s="92"/>
      <c r="W9" s="38"/>
      <c r="X9" s="37"/>
      <c r="Y9" s="39"/>
    </row>
    <row r="10" spans="2:26" x14ac:dyDescent="0.25">
      <c r="B10" s="2" t="s">
        <v>6</v>
      </c>
      <c r="C10" s="25">
        <v>0.4</v>
      </c>
      <c r="Q10" s="35"/>
      <c r="R10" s="54"/>
      <c r="S10" s="54"/>
      <c r="T10" s="90"/>
      <c r="U10" s="91"/>
      <c r="V10" s="92"/>
      <c r="W10" s="38"/>
      <c r="X10" s="37"/>
      <c r="Y10" s="39"/>
    </row>
    <row r="11" spans="2:26" x14ac:dyDescent="0.25">
      <c r="B11" s="2" t="s">
        <v>89</v>
      </c>
      <c r="C11" s="25">
        <f>+C10</f>
        <v>0.4</v>
      </c>
      <c r="Q11" s="35"/>
      <c r="R11" s="54"/>
      <c r="S11" s="54"/>
      <c r="T11" s="90"/>
      <c r="U11" s="91"/>
      <c r="V11" s="92"/>
      <c r="W11" s="38"/>
      <c r="X11" s="37"/>
      <c r="Y11" s="39"/>
    </row>
    <row r="12" spans="2:26" ht="15.75" thickBot="1" x14ac:dyDescent="0.3">
      <c r="B12" s="2" t="s">
        <v>90</v>
      </c>
      <c r="D12" s="1"/>
      <c r="Q12" s="35"/>
      <c r="R12" s="36"/>
      <c r="S12" s="36"/>
      <c r="T12" s="40"/>
      <c r="U12" s="36"/>
      <c r="V12" s="37"/>
      <c r="W12" s="38"/>
      <c r="X12" s="37"/>
      <c r="Y12" s="39"/>
      <c r="Z12" s="24"/>
    </row>
    <row r="13" spans="2:26" ht="15.75" customHeight="1" thickBot="1" x14ac:dyDescent="0.3">
      <c r="B13" s="2" t="s">
        <v>91</v>
      </c>
      <c r="C13" s="3"/>
      <c r="D13" s="1"/>
      <c r="Q13" s="35"/>
      <c r="R13" s="36"/>
      <c r="S13" s="45" t="s">
        <v>59</v>
      </c>
      <c r="T13" s="46"/>
      <c r="U13" s="21"/>
      <c r="V13" s="47"/>
      <c r="W13" s="38"/>
      <c r="X13" s="37"/>
      <c r="Y13" s="39"/>
    </row>
    <row r="14" spans="2:26" x14ac:dyDescent="0.25">
      <c r="B14" s="2" t="s">
        <v>104</v>
      </c>
      <c r="C14" s="3"/>
      <c r="D14" s="1"/>
      <c r="Q14" s="35"/>
      <c r="R14" s="36"/>
      <c r="S14" s="36"/>
      <c r="T14" s="48" t="s">
        <v>60</v>
      </c>
      <c r="U14" s="36">
        <f>T4*1000000</f>
        <v>54300</v>
      </c>
      <c r="V14" s="37" t="s">
        <v>61</v>
      </c>
      <c r="W14" s="38"/>
      <c r="X14" s="37"/>
      <c r="Y14" s="39"/>
    </row>
    <row r="15" spans="2:26" ht="15.75" thickBot="1" x14ac:dyDescent="0.3">
      <c r="B15" s="2"/>
      <c r="C15" s="3"/>
      <c r="D15" s="1"/>
      <c r="Q15" s="35"/>
      <c r="R15" s="36"/>
      <c r="S15" s="36"/>
      <c r="T15" s="48" t="s">
        <v>62</v>
      </c>
      <c r="U15" s="49">
        <f>U14*U8</f>
        <v>5.7289758000000003E-2</v>
      </c>
      <c r="V15" s="37" t="s">
        <v>9</v>
      </c>
      <c r="W15" s="50"/>
      <c r="X15" s="37"/>
      <c r="Y15" s="39"/>
    </row>
    <row r="16" spans="2:26" ht="15.75" thickBot="1" x14ac:dyDescent="0.3">
      <c r="B16" s="2"/>
      <c r="C16" s="1" t="s">
        <v>10</v>
      </c>
      <c r="D16" s="7">
        <v>2014</v>
      </c>
      <c r="E16" s="8">
        <f>+D16+1</f>
        <v>2015</v>
      </c>
      <c r="F16" s="8">
        <f t="shared" ref="F16:O16" si="0">+E16+1</f>
        <v>2016</v>
      </c>
      <c r="G16" s="8">
        <f t="shared" si="0"/>
        <v>2017</v>
      </c>
      <c r="H16" s="9">
        <f t="shared" si="0"/>
        <v>2018</v>
      </c>
      <c r="I16" s="10">
        <f t="shared" si="0"/>
        <v>2019</v>
      </c>
      <c r="J16" s="11">
        <f t="shared" si="0"/>
        <v>2020</v>
      </c>
      <c r="K16" s="11">
        <f t="shared" si="0"/>
        <v>2021</v>
      </c>
      <c r="L16" s="11">
        <f t="shared" si="0"/>
        <v>2022</v>
      </c>
      <c r="M16" s="11">
        <f t="shared" si="0"/>
        <v>2023</v>
      </c>
      <c r="N16" s="11">
        <f t="shared" si="0"/>
        <v>2024</v>
      </c>
      <c r="O16" s="12">
        <f t="shared" si="0"/>
        <v>2025</v>
      </c>
    </row>
    <row r="17" spans="2:25" x14ac:dyDescent="0.25">
      <c r="B17" s="2" t="s">
        <v>11</v>
      </c>
      <c r="C17" s="1" t="s">
        <v>12</v>
      </c>
      <c r="D17" s="13"/>
      <c r="E17" s="13"/>
      <c r="F17" s="13"/>
      <c r="G17" s="13"/>
      <c r="H17" s="13"/>
      <c r="I17" s="14"/>
      <c r="J17" s="14"/>
      <c r="K17" s="14"/>
      <c r="L17" s="14"/>
      <c r="M17" s="14"/>
      <c r="N17" s="14"/>
      <c r="O17" s="14"/>
    </row>
    <row r="18" spans="2:25" x14ac:dyDescent="0.25">
      <c r="B18" s="2" t="s">
        <v>13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25" x14ac:dyDescent="0.25">
      <c r="B19" s="2" t="s">
        <v>94</v>
      </c>
      <c r="C19" s="1" t="s">
        <v>12</v>
      </c>
      <c r="D19" s="15"/>
      <c r="E19" s="15"/>
      <c r="F19" s="15"/>
      <c r="G19" s="15"/>
      <c r="H19" s="15"/>
      <c r="I19" s="14"/>
      <c r="J19" s="14"/>
      <c r="K19" s="14"/>
      <c r="L19" s="14"/>
      <c r="M19" s="14"/>
      <c r="N19" s="14"/>
      <c r="O19" s="14"/>
    </row>
    <row r="20" spans="2:25" x14ac:dyDescent="0.25">
      <c r="B20" s="2" t="s">
        <v>14</v>
      </c>
      <c r="C20" s="1" t="s">
        <v>15</v>
      </c>
      <c r="D20" s="15"/>
      <c r="E20" s="15"/>
      <c r="F20" s="15"/>
      <c r="G20" s="15"/>
      <c r="H20" s="15"/>
      <c r="I20" s="14"/>
      <c r="J20" s="14"/>
      <c r="K20" s="14"/>
      <c r="L20" s="14"/>
      <c r="M20" s="14"/>
      <c r="N20" s="14"/>
      <c r="O20" s="14"/>
      <c r="Q20" s="51"/>
      <c r="R20" s="51"/>
      <c r="S20" s="51"/>
      <c r="T20" s="51"/>
      <c r="U20" s="51"/>
      <c r="V20" s="51"/>
      <c r="W20" s="51"/>
      <c r="X20" s="51"/>
      <c r="Y20" s="51"/>
    </row>
    <row r="21" spans="2:25" x14ac:dyDescent="0.25">
      <c r="B21" s="2" t="s">
        <v>16</v>
      </c>
      <c r="C21" s="1" t="s">
        <v>12</v>
      </c>
      <c r="D21" s="15"/>
      <c r="E21" s="15"/>
      <c r="F21" s="15"/>
      <c r="G21" s="15"/>
      <c r="H21" s="15"/>
      <c r="I21" s="14"/>
      <c r="J21" s="14"/>
      <c r="K21" s="14"/>
      <c r="L21" s="14"/>
      <c r="M21" s="14"/>
      <c r="N21" s="14"/>
      <c r="O21" s="14"/>
      <c r="Q21" s="51"/>
      <c r="R21" s="51"/>
      <c r="S21" s="51"/>
      <c r="T21" s="51"/>
      <c r="U21" s="51"/>
      <c r="V21" s="51"/>
      <c r="W21" s="51"/>
      <c r="X21" s="51"/>
      <c r="Y21" s="51"/>
    </row>
    <row r="22" spans="2:25" x14ac:dyDescent="0.25">
      <c r="B22" s="2" t="s">
        <v>17</v>
      </c>
      <c r="C22" s="1"/>
      <c r="D22" s="15"/>
      <c r="E22" s="15"/>
      <c r="F22" s="15"/>
      <c r="G22" s="15"/>
      <c r="H22" s="15"/>
      <c r="I22" s="4"/>
      <c r="Q22" s="51"/>
      <c r="R22" s="51"/>
      <c r="S22" s="51"/>
      <c r="T22" s="51"/>
      <c r="U22" s="51"/>
      <c r="V22" s="51"/>
      <c r="W22" s="51"/>
      <c r="X22" s="51"/>
      <c r="Y22" s="51"/>
    </row>
    <row r="23" spans="2:25" x14ac:dyDescent="0.25">
      <c r="B23" s="2" t="s">
        <v>92</v>
      </c>
      <c r="C23" s="16" t="s">
        <v>18</v>
      </c>
      <c r="D23" s="14"/>
      <c r="E23" s="14"/>
      <c r="F23" s="14"/>
      <c r="G23" s="14"/>
      <c r="H23" s="14"/>
      <c r="I23" s="4"/>
      <c r="Q23" s="23"/>
      <c r="R23" s="23"/>
      <c r="S23" s="23"/>
      <c r="T23" s="23"/>
      <c r="U23" s="23"/>
      <c r="V23" s="23"/>
      <c r="W23" s="23"/>
      <c r="X23" s="23"/>
      <c r="Y23" s="23"/>
    </row>
    <row r="24" spans="2:25" x14ac:dyDescent="0.25">
      <c r="B24" s="2" t="s">
        <v>19</v>
      </c>
      <c r="C24" s="1" t="s">
        <v>20</v>
      </c>
      <c r="D24" s="14"/>
      <c r="E24" s="14"/>
      <c r="F24" s="19"/>
      <c r="G24" s="52"/>
      <c r="H24" s="52"/>
      <c r="I24" s="4"/>
      <c r="Q24" s="23"/>
      <c r="R24" s="23"/>
      <c r="S24" s="23"/>
      <c r="T24" s="23"/>
      <c r="U24" s="23"/>
      <c r="V24" s="23"/>
      <c r="W24" s="23"/>
      <c r="X24" s="23"/>
      <c r="Y24" s="23"/>
    </row>
    <row r="25" spans="2:25" ht="15" customHeight="1" x14ac:dyDescent="0.25">
      <c r="B25" s="2" t="s">
        <v>21</v>
      </c>
      <c r="C25" s="1" t="s">
        <v>20</v>
      </c>
      <c r="D25" s="17"/>
      <c r="E25" s="17"/>
      <c r="F25" s="17"/>
      <c r="G25" s="17"/>
      <c r="H25" s="17"/>
    </row>
    <row r="26" spans="2:25" x14ac:dyDescent="0.25">
      <c r="B26" s="2" t="s">
        <v>22</v>
      </c>
      <c r="C26" s="1" t="s">
        <v>20</v>
      </c>
      <c r="D26" s="17"/>
      <c r="E26" s="17"/>
      <c r="F26" s="17"/>
      <c r="G26" s="18"/>
      <c r="H26" s="17"/>
    </row>
    <row r="27" spans="2:25" ht="15" customHeight="1" x14ac:dyDescent="0.25">
      <c r="B27" s="2" t="s">
        <v>93</v>
      </c>
      <c r="C27" s="2"/>
      <c r="D27" s="19"/>
      <c r="E27" s="19"/>
      <c r="F27" s="19"/>
      <c r="G27" s="19"/>
      <c r="H27" s="19"/>
      <c r="Q27" s="53"/>
      <c r="R27" s="53"/>
      <c r="S27" s="53"/>
      <c r="T27" s="53"/>
      <c r="U27" s="53"/>
      <c r="V27" s="53"/>
      <c r="W27" s="53"/>
      <c r="X27" s="53"/>
      <c r="Y27" s="53"/>
    </row>
    <row r="28" spans="2:25" x14ac:dyDescent="0.25">
      <c r="Q28" s="53"/>
      <c r="R28" s="53"/>
      <c r="S28" s="53"/>
      <c r="T28" s="53"/>
      <c r="U28" s="53"/>
      <c r="V28" s="53"/>
      <c r="W28" s="53"/>
      <c r="X28" s="53"/>
      <c r="Y28" s="53"/>
    </row>
    <row r="29" spans="2:25" x14ac:dyDescent="0.25">
      <c r="B29" t="s">
        <v>116</v>
      </c>
      <c r="Q29" s="53"/>
      <c r="R29" s="53"/>
      <c r="S29" s="53"/>
      <c r="T29" s="53"/>
      <c r="U29" s="53"/>
      <c r="V29" s="53"/>
      <c r="W29" s="53"/>
      <c r="X29" s="53"/>
      <c r="Y29" s="53"/>
    </row>
    <row r="30" spans="2:25" x14ac:dyDescent="0.25">
      <c r="B30" t="s">
        <v>113</v>
      </c>
    </row>
    <row r="31" spans="2:25" x14ac:dyDescent="0.25">
      <c r="B31" t="s">
        <v>117</v>
      </c>
    </row>
    <row r="32" spans="2:25" x14ac:dyDescent="0.25">
      <c r="B32" t="s">
        <v>118</v>
      </c>
    </row>
  </sheetData>
  <mergeCells count="3">
    <mergeCell ref="B2:D2"/>
    <mergeCell ref="S3:W3"/>
    <mergeCell ref="S8:T8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47BF-57EF-4E0B-86F4-0EF02B7E4108}">
  <dimension ref="A2:I121"/>
  <sheetViews>
    <sheetView workbookViewId="0">
      <selection activeCell="I50" sqref="I50"/>
    </sheetView>
  </sheetViews>
  <sheetFormatPr baseColWidth="10" defaultRowHeight="12.75" x14ac:dyDescent="0.2"/>
  <cols>
    <col min="1" max="1" width="11.42578125" style="55"/>
    <col min="2" max="2" width="24.7109375" style="55" customWidth="1"/>
    <col min="3" max="3" width="7.5703125" style="55" customWidth="1"/>
    <col min="4" max="16384" width="11.42578125" style="55"/>
  </cols>
  <sheetData>
    <row r="2" spans="1:8" x14ac:dyDescent="0.2">
      <c r="D2" s="56" t="s">
        <v>85</v>
      </c>
    </row>
    <row r="3" spans="1:8" ht="13.5" x14ac:dyDescent="0.2">
      <c r="B3" s="57" t="s">
        <v>30</v>
      </c>
      <c r="C3" s="70"/>
      <c r="D3" s="69">
        <v>2014</v>
      </c>
      <c r="E3" s="69">
        <v>2015</v>
      </c>
      <c r="F3" s="69">
        <v>2016</v>
      </c>
      <c r="G3" s="69">
        <v>2017</v>
      </c>
      <c r="H3" s="69">
        <v>2018</v>
      </c>
    </row>
    <row r="4" spans="1:8" ht="14.25" x14ac:dyDescent="0.3">
      <c r="A4" s="58"/>
      <c r="B4" s="31" t="s">
        <v>32</v>
      </c>
      <c r="C4" s="71" t="s">
        <v>20</v>
      </c>
      <c r="D4" s="68">
        <v>20.61</v>
      </c>
      <c r="E4" s="68">
        <v>25</v>
      </c>
      <c r="F4" s="68">
        <v>25</v>
      </c>
      <c r="G4" s="68">
        <v>24.16</v>
      </c>
      <c r="H4" s="68">
        <v>22.560000000000002</v>
      </c>
    </row>
    <row r="5" spans="1:8" ht="14.25" x14ac:dyDescent="0.3">
      <c r="A5" s="58"/>
      <c r="B5" s="30" t="s">
        <v>44</v>
      </c>
      <c r="C5" s="71" t="s">
        <v>20</v>
      </c>
      <c r="D5" s="68">
        <v>10.079999999999998</v>
      </c>
      <c r="E5" s="68">
        <v>10.08</v>
      </c>
      <c r="F5" s="68">
        <v>15.75</v>
      </c>
      <c r="G5" s="68">
        <v>16.05</v>
      </c>
      <c r="H5" s="68">
        <v>16.120000000000005</v>
      </c>
    </row>
    <row r="6" spans="1:8" ht="14.25" x14ac:dyDescent="0.3">
      <c r="A6" s="58"/>
      <c r="B6" s="30" t="s">
        <v>39</v>
      </c>
      <c r="C6" s="71" t="s">
        <v>20</v>
      </c>
      <c r="D6" s="68">
        <v>8.2040000000000006</v>
      </c>
      <c r="E6" s="68">
        <v>8.2040000000000006</v>
      </c>
      <c r="F6" s="68">
        <v>8.2040000000000006</v>
      </c>
      <c r="G6" s="68">
        <v>8.2040000000000006</v>
      </c>
      <c r="H6" s="68">
        <v>7.84</v>
      </c>
    </row>
    <row r="7" spans="1:8" ht="14.25" x14ac:dyDescent="0.3">
      <c r="A7" s="60"/>
      <c r="B7" s="31" t="s">
        <v>42</v>
      </c>
      <c r="C7" s="71" t="s">
        <v>20</v>
      </c>
      <c r="D7" s="68">
        <v>17.149999999999999</v>
      </c>
      <c r="E7" s="68">
        <v>17.149999999999999</v>
      </c>
      <c r="F7" s="68">
        <v>21.349999999999994</v>
      </c>
      <c r="G7" s="68">
        <v>21.349999999999994</v>
      </c>
      <c r="H7" s="68">
        <v>21.349999999999994</v>
      </c>
    </row>
    <row r="8" spans="1:8" ht="14.25" x14ac:dyDescent="0.3">
      <c r="A8" s="60"/>
      <c r="B8" s="30" t="s">
        <v>41</v>
      </c>
      <c r="C8" s="71" t="s">
        <v>20</v>
      </c>
      <c r="D8" s="68">
        <v>7.64</v>
      </c>
      <c r="E8" s="68">
        <v>7.64</v>
      </c>
      <c r="F8" s="68">
        <v>9.64</v>
      </c>
      <c r="G8" s="68">
        <v>11.637999999999998</v>
      </c>
      <c r="H8" s="68">
        <v>11.637999999999998</v>
      </c>
    </row>
    <row r="9" spans="1:8" ht="14.25" x14ac:dyDescent="0.3">
      <c r="A9" s="60"/>
      <c r="B9" s="30" t="s">
        <v>69</v>
      </c>
      <c r="C9" s="71" t="s">
        <v>20</v>
      </c>
      <c r="D9" s="68">
        <v>7.2499999999999991</v>
      </c>
      <c r="E9" s="68">
        <v>7.9</v>
      </c>
      <c r="F9" s="68">
        <v>9.06</v>
      </c>
      <c r="G9" s="68">
        <v>10.866</v>
      </c>
      <c r="H9" s="68">
        <v>12.673999999999999</v>
      </c>
    </row>
    <row r="10" spans="1:8" ht="14.25" x14ac:dyDescent="0.3">
      <c r="A10" s="61"/>
      <c r="B10" s="30" t="s">
        <v>43</v>
      </c>
      <c r="C10" s="71" t="s">
        <v>20</v>
      </c>
      <c r="D10" s="68">
        <v>20.999999999999996</v>
      </c>
      <c r="E10" s="68">
        <v>20.999999999999996</v>
      </c>
      <c r="F10" s="68">
        <v>20.999999999999996</v>
      </c>
      <c r="G10" s="68">
        <v>20.999999999999996</v>
      </c>
      <c r="H10" s="68">
        <v>23.199999999999996</v>
      </c>
    </row>
    <row r="11" spans="1:8" ht="14.25" x14ac:dyDescent="0.3">
      <c r="A11" s="61"/>
      <c r="B11" s="30" t="s">
        <v>46</v>
      </c>
      <c r="C11" s="71" t="s">
        <v>20</v>
      </c>
      <c r="D11" s="68">
        <v>10.199000000000002</v>
      </c>
      <c r="E11" s="68">
        <v>9.23</v>
      </c>
      <c r="F11" s="68">
        <v>12.22</v>
      </c>
      <c r="G11" s="68">
        <v>15.419</v>
      </c>
      <c r="H11" s="68">
        <v>14.443999999999999</v>
      </c>
    </row>
    <row r="12" spans="1:8" ht="14.25" x14ac:dyDescent="0.3">
      <c r="A12" s="61"/>
      <c r="B12" s="30" t="s">
        <v>38</v>
      </c>
      <c r="C12" s="71" t="s">
        <v>20</v>
      </c>
      <c r="D12" s="68">
        <v>5.84</v>
      </c>
      <c r="E12" s="68">
        <v>5.84</v>
      </c>
      <c r="F12" s="68">
        <v>5.84</v>
      </c>
      <c r="G12" s="68">
        <v>5.84</v>
      </c>
      <c r="H12" s="68">
        <v>7.54</v>
      </c>
    </row>
    <row r="13" spans="1:8" ht="14.25" x14ac:dyDescent="0.3">
      <c r="A13" s="62"/>
      <c r="B13" s="30" t="s">
        <v>36</v>
      </c>
      <c r="C13" s="71" t="s">
        <v>20</v>
      </c>
      <c r="D13" s="68"/>
      <c r="E13" s="68"/>
      <c r="F13" s="68">
        <v>0.56999999999999995</v>
      </c>
      <c r="G13" s="68">
        <v>0.69499999999999995</v>
      </c>
      <c r="H13" s="68">
        <v>0.46400000000000002</v>
      </c>
    </row>
    <row r="14" spans="1:8" ht="14.25" x14ac:dyDescent="0.3">
      <c r="A14" s="62"/>
      <c r="B14" s="30" t="s">
        <v>35</v>
      </c>
      <c r="C14" s="71" t="s">
        <v>20</v>
      </c>
      <c r="D14" s="68"/>
      <c r="E14" s="68"/>
      <c r="F14" s="68"/>
      <c r="G14" s="68">
        <v>0.76600000000000001</v>
      </c>
      <c r="H14" s="68">
        <v>1.4260000000000002</v>
      </c>
    </row>
    <row r="15" spans="1:8" ht="14.25" x14ac:dyDescent="0.3">
      <c r="A15" s="62"/>
      <c r="B15" s="30" t="s">
        <v>33</v>
      </c>
      <c r="C15" s="71" t="s">
        <v>20</v>
      </c>
      <c r="D15" s="68"/>
      <c r="E15" s="68">
        <v>1.42</v>
      </c>
      <c r="F15" s="68">
        <v>2.2160000000000002</v>
      </c>
      <c r="G15" s="68">
        <v>2.2160000000000002</v>
      </c>
      <c r="H15" s="68">
        <v>2.2160000000000002</v>
      </c>
    </row>
    <row r="18" spans="1:8" x14ac:dyDescent="0.2">
      <c r="D18" s="56" t="s">
        <v>86</v>
      </c>
    </row>
    <row r="19" spans="1:8" ht="13.5" x14ac:dyDescent="0.2">
      <c r="B19" s="57" t="s">
        <v>30</v>
      </c>
      <c r="C19" s="70"/>
      <c r="D19" s="69">
        <v>2014</v>
      </c>
      <c r="E19" s="69">
        <v>2015</v>
      </c>
      <c r="F19" s="69">
        <v>2016</v>
      </c>
      <c r="G19" s="69">
        <v>2017</v>
      </c>
      <c r="H19" s="69">
        <v>2018</v>
      </c>
    </row>
    <row r="20" spans="1:8" ht="14.25" x14ac:dyDescent="0.3">
      <c r="A20" s="58"/>
      <c r="B20" s="31" t="s">
        <v>32</v>
      </c>
      <c r="C20" s="71" t="s">
        <v>20</v>
      </c>
      <c r="D20" s="68">
        <v>15.96</v>
      </c>
      <c r="E20" s="68">
        <v>19.260000000000002</v>
      </c>
      <c r="F20" s="68">
        <v>19.66</v>
      </c>
      <c r="G20" s="68">
        <v>19.2</v>
      </c>
      <c r="H20" s="68">
        <v>19.500000000000004</v>
      </c>
    </row>
    <row r="21" spans="1:8" ht="14.25" x14ac:dyDescent="0.3">
      <c r="A21" s="58"/>
      <c r="B21" s="30" t="s">
        <v>44</v>
      </c>
      <c r="C21" s="71" t="s">
        <v>20</v>
      </c>
      <c r="D21" s="68">
        <v>9.2700000000000014</v>
      </c>
      <c r="E21" s="68">
        <v>9.27</v>
      </c>
      <c r="F21" s="68">
        <v>15.26</v>
      </c>
      <c r="G21" s="68">
        <v>15.709999999999992</v>
      </c>
      <c r="H21" s="68">
        <v>15.779999999999992</v>
      </c>
    </row>
    <row r="22" spans="1:8" ht="14.25" x14ac:dyDescent="0.3">
      <c r="A22" s="58"/>
      <c r="B22" s="30" t="s">
        <v>39</v>
      </c>
      <c r="C22" s="71" t="s">
        <v>20</v>
      </c>
      <c r="D22" s="68">
        <v>7.1010000000000009</v>
      </c>
      <c r="E22" s="68">
        <v>7.1010000000000009</v>
      </c>
      <c r="F22" s="68">
        <v>7.1010000000000009</v>
      </c>
      <c r="G22" s="68">
        <v>7.1010000000000009</v>
      </c>
      <c r="H22" s="68">
        <v>6.7919999999999998</v>
      </c>
    </row>
    <row r="23" spans="1:8" ht="14.25" x14ac:dyDescent="0.3">
      <c r="A23" s="60"/>
      <c r="B23" s="31" t="s">
        <v>42</v>
      </c>
      <c r="C23" s="71" t="s">
        <v>20</v>
      </c>
      <c r="D23" s="68">
        <v>14.999999999999998</v>
      </c>
      <c r="E23" s="68">
        <v>15</v>
      </c>
      <c r="F23" s="68">
        <v>19.05</v>
      </c>
      <c r="G23" s="68">
        <v>19.05</v>
      </c>
      <c r="H23" s="68">
        <v>19.05</v>
      </c>
    </row>
    <row r="24" spans="1:8" ht="14.25" x14ac:dyDescent="0.3">
      <c r="A24" s="60"/>
      <c r="B24" s="30" t="s">
        <v>41</v>
      </c>
      <c r="C24" s="71" t="s">
        <v>20</v>
      </c>
      <c r="D24" s="68">
        <v>6.48</v>
      </c>
      <c r="E24" s="68">
        <v>6.48</v>
      </c>
      <c r="F24" s="68">
        <v>8.1300000000000008</v>
      </c>
      <c r="G24" s="68">
        <v>8.5</v>
      </c>
      <c r="H24" s="68">
        <v>9.56</v>
      </c>
    </row>
    <row r="25" spans="1:8" ht="14.25" x14ac:dyDescent="0.3">
      <c r="A25" s="60"/>
      <c r="B25" s="30" t="s">
        <v>69</v>
      </c>
      <c r="C25" s="71" t="s">
        <v>20</v>
      </c>
      <c r="D25" s="68">
        <v>6.5</v>
      </c>
      <c r="E25" s="68">
        <v>7.1</v>
      </c>
      <c r="F25" s="68">
        <v>8.25</v>
      </c>
      <c r="G25" s="68">
        <v>10</v>
      </c>
      <c r="H25" s="68">
        <v>11.75</v>
      </c>
    </row>
    <row r="26" spans="1:8" ht="14.25" x14ac:dyDescent="0.3">
      <c r="A26" s="61"/>
      <c r="B26" s="30" t="s">
        <v>43</v>
      </c>
      <c r="C26" s="71" t="s">
        <v>20</v>
      </c>
      <c r="D26" s="68">
        <v>17.399999999999999</v>
      </c>
      <c r="E26" s="68">
        <v>17.399999999999999</v>
      </c>
      <c r="F26" s="68">
        <v>17.399999999999999</v>
      </c>
      <c r="G26" s="68">
        <v>17.399999999999999</v>
      </c>
      <c r="H26" s="68">
        <v>19.099999999999998</v>
      </c>
    </row>
    <row r="27" spans="1:8" ht="14.25" x14ac:dyDescent="0.3">
      <c r="A27" s="61"/>
      <c r="B27" s="30" t="s">
        <v>46</v>
      </c>
      <c r="C27" s="71" t="s">
        <v>20</v>
      </c>
      <c r="D27" s="68">
        <v>8.15</v>
      </c>
      <c r="E27" s="68">
        <v>7.35</v>
      </c>
      <c r="F27" s="68">
        <v>9.6</v>
      </c>
      <c r="G27" s="68">
        <v>12.399999999999999</v>
      </c>
      <c r="H27" s="68">
        <v>11.55</v>
      </c>
    </row>
    <row r="28" spans="1:8" ht="14.25" x14ac:dyDescent="0.3">
      <c r="A28" s="61"/>
      <c r="B28" s="30" t="s">
        <v>38</v>
      </c>
      <c r="C28" s="71" t="s">
        <v>20</v>
      </c>
      <c r="D28" s="68">
        <v>4.84</v>
      </c>
      <c r="E28" s="68">
        <v>4.84</v>
      </c>
      <c r="F28" s="68">
        <v>4.84</v>
      </c>
      <c r="G28" s="68">
        <v>4.84</v>
      </c>
      <c r="H28" s="68">
        <v>7.2</v>
      </c>
    </row>
    <row r="29" spans="1:8" ht="14.25" x14ac:dyDescent="0.3">
      <c r="A29" s="62"/>
      <c r="B29" s="30" t="s">
        <v>36</v>
      </c>
      <c r="C29" s="71" t="s">
        <v>20</v>
      </c>
      <c r="D29" s="68"/>
      <c r="E29" s="68"/>
      <c r="F29" s="68">
        <v>0.13</v>
      </c>
      <c r="G29" s="68">
        <v>0.64800000000000002</v>
      </c>
      <c r="H29" s="68">
        <v>0.39800000000000002</v>
      </c>
    </row>
    <row r="30" spans="1:8" ht="14.25" x14ac:dyDescent="0.3">
      <c r="A30" s="62"/>
      <c r="B30" s="30" t="s">
        <v>35</v>
      </c>
      <c r="C30" s="71" t="s">
        <v>20</v>
      </c>
      <c r="D30" s="68"/>
      <c r="E30" s="68"/>
      <c r="F30" s="68"/>
      <c r="G30" s="68">
        <v>0.66800000000000015</v>
      </c>
      <c r="H30" s="68">
        <v>1.111</v>
      </c>
    </row>
    <row r="31" spans="1:8" ht="14.25" x14ac:dyDescent="0.3">
      <c r="A31" s="62"/>
      <c r="B31" s="30" t="s">
        <v>33</v>
      </c>
      <c r="C31" s="71" t="s">
        <v>20</v>
      </c>
      <c r="D31" s="68"/>
      <c r="E31" s="68">
        <v>1.1000000000000001</v>
      </c>
      <c r="F31" s="68">
        <v>1.2999999999999998</v>
      </c>
      <c r="G31" s="68">
        <v>1.2999999999999998</v>
      </c>
      <c r="H31" s="68">
        <v>1.2999999999999998</v>
      </c>
    </row>
    <row r="34" spans="1:9" x14ac:dyDescent="0.2">
      <c r="D34" s="56" t="s">
        <v>68</v>
      </c>
    </row>
    <row r="35" spans="1:9" ht="13.5" x14ac:dyDescent="0.2">
      <c r="B35" s="57" t="s">
        <v>30</v>
      </c>
      <c r="C35" s="70"/>
      <c r="D35" s="69">
        <v>2014</v>
      </c>
      <c r="E35" s="69">
        <v>2015</v>
      </c>
      <c r="F35" s="69">
        <v>2016</v>
      </c>
      <c r="G35" s="69">
        <v>2017</v>
      </c>
      <c r="H35" s="69">
        <v>2018</v>
      </c>
    </row>
    <row r="36" spans="1:9" ht="14.25" x14ac:dyDescent="0.3">
      <c r="A36" s="58"/>
      <c r="B36" s="31" t="s">
        <v>32</v>
      </c>
      <c r="C36" s="72"/>
      <c r="E36" s="59"/>
      <c r="F36" s="59"/>
      <c r="G36" s="59"/>
      <c r="H36" s="59"/>
    </row>
    <row r="37" spans="1:9" ht="14.25" x14ac:dyDescent="0.3">
      <c r="B37" s="63" t="s">
        <v>73</v>
      </c>
      <c r="C37" s="71" t="s">
        <v>12</v>
      </c>
      <c r="D37" s="59">
        <v>0</v>
      </c>
      <c r="E37" s="59">
        <v>4794.3755010909099</v>
      </c>
      <c r="F37" s="59">
        <v>5627.8183999999992</v>
      </c>
      <c r="G37" s="59">
        <v>5776.1255999999994</v>
      </c>
      <c r="H37" s="59">
        <v>5319.8761000000022</v>
      </c>
    </row>
    <row r="38" spans="1:9" ht="14.25" x14ac:dyDescent="0.3">
      <c r="B38" s="63" t="s">
        <v>72</v>
      </c>
      <c r="C38" s="71" t="s">
        <v>12</v>
      </c>
      <c r="D38" s="59">
        <v>52004.804699999993</v>
      </c>
      <c r="E38" s="59">
        <v>56054.181291999994</v>
      </c>
      <c r="F38" s="59">
        <v>55734.794489999993</v>
      </c>
      <c r="G38" s="59">
        <v>56969.075999999994</v>
      </c>
      <c r="H38" s="59">
        <v>57831.902999999998</v>
      </c>
    </row>
    <row r="39" spans="1:9" ht="14.25" x14ac:dyDescent="0.3">
      <c r="A39" s="58"/>
      <c r="B39" s="30" t="s">
        <v>44</v>
      </c>
      <c r="C39" s="71" t="s">
        <v>12</v>
      </c>
      <c r="D39" s="59">
        <v>39754.100399999988</v>
      </c>
      <c r="E39" s="59">
        <v>44000</v>
      </c>
      <c r="F39" s="59">
        <v>47860</v>
      </c>
      <c r="G39" s="59">
        <v>49359.07</v>
      </c>
      <c r="H39" s="59">
        <v>54122.220000000008</v>
      </c>
      <c r="I39" s="59"/>
    </row>
    <row r="40" spans="1:9" ht="14.25" x14ac:dyDescent="0.3">
      <c r="A40" s="58"/>
      <c r="B40" s="30" t="s">
        <v>39</v>
      </c>
      <c r="C40" s="71" t="s">
        <v>12</v>
      </c>
      <c r="D40" s="59">
        <v>20118.833000000006</v>
      </c>
      <c r="E40" s="59">
        <v>22009.939000000002</v>
      </c>
      <c r="F40" s="59">
        <v>23362.835999999999</v>
      </c>
      <c r="G40" s="59">
        <v>24446.846999999998</v>
      </c>
      <c r="H40" s="59">
        <v>25906.172000000006</v>
      </c>
    </row>
    <row r="41" spans="1:9" ht="14.25" x14ac:dyDescent="0.3">
      <c r="A41" s="60"/>
      <c r="B41" s="31" t="s">
        <v>42</v>
      </c>
      <c r="C41" s="71" t="s">
        <v>12</v>
      </c>
      <c r="D41" s="59">
        <v>45834.749141093853</v>
      </c>
      <c r="E41" s="59">
        <v>51150.008000000002</v>
      </c>
      <c r="F41" s="59">
        <v>55241.41</v>
      </c>
      <c r="G41" s="59">
        <v>59494.525999999991</v>
      </c>
      <c r="H41" s="59">
        <v>58424.895768660623</v>
      </c>
    </row>
    <row r="42" spans="1:9" ht="14.25" x14ac:dyDescent="0.3">
      <c r="A42" s="60"/>
      <c r="B42" s="30" t="s">
        <v>41</v>
      </c>
      <c r="C42" s="71" t="s">
        <v>12</v>
      </c>
      <c r="D42" s="59">
        <v>24962.853000000003</v>
      </c>
      <c r="E42" s="59">
        <v>27356.740999999998</v>
      </c>
      <c r="F42" s="59">
        <v>30774.994530201344</v>
      </c>
      <c r="G42" s="59">
        <v>33037.838000000003</v>
      </c>
      <c r="H42" s="59">
        <v>34243.890999999996</v>
      </c>
    </row>
    <row r="43" spans="1:9" ht="14.25" x14ac:dyDescent="0.3">
      <c r="A43" s="60"/>
      <c r="B43" s="30" t="s">
        <v>69</v>
      </c>
      <c r="C43" s="71" t="s">
        <v>12</v>
      </c>
      <c r="D43" s="59">
        <v>26931.019</v>
      </c>
      <c r="E43" s="59">
        <v>29769.716000000004</v>
      </c>
      <c r="F43" s="59">
        <v>31023.121999999992</v>
      </c>
      <c r="G43" s="59">
        <v>32518.518999999997</v>
      </c>
      <c r="H43" s="59">
        <v>33217.416593452006</v>
      </c>
    </row>
    <row r="44" spans="1:9" ht="14.25" x14ac:dyDescent="0.3">
      <c r="A44" s="61"/>
      <c r="B44" s="30" t="s">
        <v>43</v>
      </c>
      <c r="C44" s="71" t="s">
        <v>12</v>
      </c>
      <c r="D44" s="59">
        <v>57328.465000000004</v>
      </c>
      <c r="E44" s="59">
        <v>60886.547999999995</v>
      </c>
      <c r="F44" s="59">
        <v>60284.14</v>
      </c>
      <c r="G44" s="59">
        <v>55369.352999999996</v>
      </c>
      <c r="H44" s="59">
        <v>57411.820999999996</v>
      </c>
    </row>
    <row r="45" spans="1:9" ht="14.25" x14ac:dyDescent="0.3">
      <c r="A45" s="61"/>
      <c r="B45" s="30" t="s">
        <v>46</v>
      </c>
      <c r="C45" s="71" t="s">
        <v>12</v>
      </c>
      <c r="D45" s="59">
        <v>17625.435000000001</v>
      </c>
      <c r="E45" s="59">
        <v>24367.993999999999</v>
      </c>
      <c r="F45" s="59">
        <v>25069.998</v>
      </c>
      <c r="G45" s="59">
        <v>27032.792000000005</v>
      </c>
      <c r="H45" s="59">
        <v>28138.757000000001</v>
      </c>
    </row>
    <row r="46" spans="1:9" ht="14.25" x14ac:dyDescent="0.3">
      <c r="A46" s="61"/>
      <c r="B46" s="30" t="s">
        <v>38</v>
      </c>
      <c r="C46" s="71" t="s">
        <v>12</v>
      </c>
      <c r="D46" s="59">
        <v>16495.100058046999</v>
      </c>
      <c r="E46" s="59">
        <v>18492.52734375</v>
      </c>
      <c r="F46" s="59">
        <v>19606.297000000006</v>
      </c>
      <c r="G46" s="59">
        <v>21045.854060999998</v>
      </c>
      <c r="H46" s="59">
        <v>22087.9751005</v>
      </c>
    </row>
    <row r="47" spans="1:9" ht="14.25" x14ac:dyDescent="0.3">
      <c r="A47" s="62"/>
      <c r="B47" s="30" t="s">
        <v>36</v>
      </c>
      <c r="C47" s="71" t="s">
        <v>12</v>
      </c>
      <c r="D47" s="64"/>
      <c r="E47" s="64"/>
      <c r="F47" s="64">
        <v>190</v>
      </c>
      <c r="G47" s="64">
        <v>679.30499999999995</v>
      </c>
      <c r="H47" s="64">
        <v>680.3341416666666</v>
      </c>
    </row>
    <row r="48" spans="1:9" ht="14.25" x14ac:dyDescent="0.3">
      <c r="A48" s="62"/>
      <c r="B48" s="30" t="s">
        <v>35</v>
      </c>
      <c r="C48" s="71" t="s">
        <v>12</v>
      </c>
      <c r="D48" s="64"/>
      <c r="E48" s="64"/>
      <c r="F48" s="64">
        <v>200</v>
      </c>
      <c r="G48" s="64">
        <v>833.62900000000002</v>
      </c>
      <c r="H48" s="64">
        <v>901.40105729503864</v>
      </c>
    </row>
    <row r="49" spans="1:8" ht="14.25" x14ac:dyDescent="0.3">
      <c r="A49" s="62"/>
      <c r="B49" s="30" t="s">
        <v>33</v>
      </c>
      <c r="C49" s="71"/>
    </row>
    <row r="50" spans="1:8" ht="14.25" x14ac:dyDescent="0.3">
      <c r="B50" s="63" t="s">
        <v>74</v>
      </c>
      <c r="C50" s="71" t="s">
        <v>12</v>
      </c>
      <c r="D50" s="59"/>
      <c r="E50" s="59"/>
      <c r="F50" s="59"/>
      <c r="G50" s="59"/>
      <c r="H50" s="59">
        <v>95.87</v>
      </c>
    </row>
    <row r="51" spans="1:8" ht="14.25" x14ac:dyDescent="0.3">
      <c r="B51" s="63" t="s">
        <v>75</v>
      </c>
      <c r="C51" s="71" t="s">
        <v>12</v>
      </c>
      <c r="D51" s="64">
        <v>646.00490000000002</v>
      </c>
      <c r="E51" s="64">
        <v>1248.1833999999999</v>
      </c>
      <c r="F51" s="64">
        <v>1677.7593999999997</v>
      </c>
      <c r="G51" s="64">
        <v>1881.0661</v>
      </c>
      <c r="H51" s="64">
        <v>2213.192</v>
      </c>
    </row>
    <row r="52" spans="1:8" ht="14.25" x14ac:dyDescent="0.3">
      <c r="B52" s="73"/>
      <c r="C52" s="71"/>
      <c r="D52" s="64"/>
      <c r="E52" s="64"/>
      <c r="F52" s="64"/>
      <c r="G52" s="64"/>
      <c r="H52" s="64"/>
    </row>
    <row r="54" spans="1:8" x14ac:dyDescent="0.2">
      <c r="D54" s="56" t="s">
        <v>70</v>
      </c>
    </row>
    <row r="55" spans="1:8" ht="13.5" x14ac:dyDescent="0.2">
      <c r="B55" s="57" t="s">
        <v>30</v>
      </c>
      <c r="C55" s="70"/>
      <c r="D55" s="69">
        <v>2014</v>
      </c>
      <c r="E55" s="69">
        <v>2015</v>
      </c>
      <c r="F55" s="69">
        <v>2016</v>
      </c>
      <c r="G55" s="69">
        <v>2017</v>
      </c>
      <c r="H55" s="69">
        <v>2018</v>
      </c>
    </row>
    <row r="56" spans="1:8" ht="14.25" x14ac:dyDescent="0.3">
      <c r="A56" s="58"/>
      <c r="B56" s="31" t="s">
        <v>32</v>
      </c>
      <c r="C56" s="71" t="s">
        <v>12</v>
      </c>
      <c r="D56" s="59">
        <v>42283.498689999993</v>
      </c>
      <c r="E56" s="59">
        <v>48572.567869999999</v>
      </c>
      <c r="F56" s="59">
        <v>51457.801999999996</v>
      </c>
      <c r="G56" s="59">
        <v>52482.941159999995</v>
      </c>
      <c r="H56" s="59">
        <v>55108.400999999998</v>
      </c>
    </row>
    <row r="57" spans="1:8" ht="14.25" x14ac:dyDescent="0.3">
      <c r="A57" s="58"/>
      <c r="B57" s="30" t="s">
        <v>44</v>
      </c>
      <c r="C57" s="71" t="s">
        <v>12</v>
      </c>
      <c r="D57" s="59">
        <v>35106.71</v>
      </c>
      <c r="E57" s="59">
        <v>39792.533000000003</v>
      </c>
      <c r="F57" s="59">
        <v>42339.169999999991</v>
      </c>
      <c r="G57" s="59">
        <v>43252.69</v>
      </c>
      <c r="H57" s="59">
        <v>47213.729999999996</v>
      </c>
    </row>
    <row r="58" spans="1:8" ht="14.25" x14ac:dyDescent="0.3">
      <c r="A58" s="58"/>
      <c r="B58" s="30" t="s">
        <v>39</v>
      </c>
      <c r="C58" s="71" t="s">
        <v>12</v>
      </c>
      <c r="D58" s="59">
        <v>17541.050999999999</v>
      </c>
      <c r="E58" s="59">
        <v>19341.800999999999</v>
      </c>
      <c r="F58" s="59">
        <v>20551.661</v>
      </c>
      <c r="G58" s="59">
        <v>21797.431</v>
      </c>
      <c r="H58" s="59">
        <v>22765.301999999996</v>
      </c>
    </row>
    <row r="59" spans="1:8" ht="14.25" x14ac:dyDescent="0.3">
      <c r="A59" s="60"/>
      <c r="B59" s="31" t="s">
        <v>42</v>
      </c>
      <c r="C59" s="71" t="s">
        <v>12</v>
      </c>
      <c r="D59" s="59">
        <v>37833.118999999999</v>
      </c>
      <c r="E59" s="59">
        <v>41946.923999999992</v>
      </c>
      <c r="F59" s="59">
        <v>46627.072999999997</v>
      </c>
      <c r="G59" s="59">
        <v>48820.517</v>
      </c>
      <c r="H59" s="59">
        <v>52336.572</v>
      </c>
    </row>
    <row r="60" spans="1:8" ht="14.25" x14ac:dyDescent="0.3">
      <c r="A60" s="60"/>
      <c r="B60" s="30" t="s">
        <v>41</v>
      </c>
      <c r="C60" s="71" t="s">
        <v>12</v>
      </c>
      <c r="D60" s="59">
        <v>21245.180999999997</v>
      </c>
      <c r="E60" s="59">
        <v>23113.885000000002</v>
      </c>
      <c r="F60" s="59">
        <v>25842.941999999999</v>
      </c>
      <c r="G60" s="59">
        <v>27838.267</v>
      </c>
      <c r="H60" s="59">
        <v>28619.399999999998</v>
      </c>
    </row>
    <row r="61" spans="1:8" ht="14.25" x14ac:dyDescent="0.3">
      <c r="A61" s="60"/>
      <c r="B61" s="30" t="s">
        <v>69</v>
      </c>
      <c r="C61" s="71" t="s">
        <v>12</v>
      </c>
      <c r="D61" s="59">
        <v>23118.461000000003</v>
      </c>
      <c r="E61" s="59">
        <v>25565.341000000004</v>
      </c>
      <c r="F61" s="59">
        <v>26937.044999999998</v>
      </c>
      <c r="G61" s="59">
        <v>27085.858999999997</v>
      </c>
      <c r="H61" s="59">
        <v>26869.606</v>
      </c>
    </row>
    <row r="62" spans="1:8" ht="14.25" x14ac:dyDescent="0.3">
      <c r="A62" s="61"/>
      <c r="B62" s="30" t="s">
        <v>43</v>
      </c>
      <c r="C62" s="71" t="s">
        <v>12</v>
      </c>
      <c r="D62" s="59">
        <v>49864.024999999994</v>
      </c>
      <c r="E62" s="59">
        <v>55849.830000000009</v>
      </c>
      <c r="F62" s="59">
        <v>55786.36</v>
      </c>
      <c r="G62" s="59">
        <v>50334.797000000006</v>
      </c>
      <c r="H62" s="59">
        <v>52818.988000000005</v>
      </c>
    </row>
    <row r="63" spans="1:8" ht="14.25" x14ac:dyDescent="0.3">
      <c r="A63" s="61"/>
      <c r="B63" s="30" t="s">
        <v>46</v>
      </c>
      <c r="C63" s="71" t="s">
        <v>12</v>
      </c>
      <c r="D63" s="59">
        <v>19097.196999999996</v>
      </c>
      <c r="E63" s="59">
        <v>19975.205000000002</v>
      </c>
      <c r="F63" s="59">
        <v>20153.143000000004</v>
      </c>
      <c r="G63" s="59">
        <v>21583.880999999998</v>
      </c>
      <c r="H63" s="59">
        <v>22919.561000000002</v>
      </c>
    </row>
    <row r="64" spans="1:8" ht="14.25" x14ac:dyDescent="0.3">
      <c r="A64" s="61"/>
      <c r="B64" s="30" t="s">
        <v>38</v>
      </c>
      <c r="C64" s="71" t="s">
        <v>12</v>
      </c>
      <c r="D64" s="59">
        <v>13815.352999999999</v>
      </c>
      <c r="E64" s="59">
        <v>15456.422000000002</v>
      </c>
      <c r="F64" s="59">
        <v>16493.128000000001</v>
      </c>
      <c r="G64" s="59">
        <v>17568.087</v>
      </c>
      <c r="H64" s="59">
        <v>18401.253000000001</v>
      </c>
    </row>
    <row r="65" spans="1:8" ht="14.25" x14ac:dyDescent="0.3">
      <c r="A65" s="62"/>
      <c r="B65" s="30" t="s">
        <v>36</v>
      </c>
      <c r="C65" s="71" t="s">
        <v>12</v>
      </c>
      <c r="G65" s="59">
        <v>575.524</v>
      </c>
      <c r="H65" s="59">
        <v>596.26700000000005</v>
      </c>
    </row>
    <row r="66" spans="1:8" ht="14.25" x14ac:dyDescent="0.3">
      <c r="A66" s="62"/>
      <c r="B66" s="30" t="s">
        <v>35</v>
      </c>
      <c r="C66" s="71" t="s">
        <v>12</v>
      </c>
      <c r="D66" s="64"/>
      <c r="E66" s="64"/>
      <c r="F66" s="64"/>
      <c r="G66" s="64">
        <v>697.50399999999991</v>
      </c>
      <c r="H66" s="64">
        <v>714.51700000000005</v>
      </c>
    </row>
    <row r="67" spans="1:8" ht="14.25" x14ac:dyDescent="0.3">
      <c r="A67" s="62"/>
      <c r="B67" s="30" t="s">
        <v>33</v>
      </c>
      <c r="C67" s="71" t="s">
        <v>12</v>
      </c>
      <c r="D67" s="59">
        <v>327.1148</v>
      </c>
      <c r="E67" s="59">
        <v>869.54600000000005</v>
      </c>
      <c r="F67" s="59">
        <v>1342.3541000000002</v>
      </c>
      <c r="G67" s="59">
        <v>1672.1505999999999</v>
      </c>
      <c r="H67" s="59">
        <v>2105.6350000000002</v>
      </c>
    </row>
    <row r="70" spans="1:8" x14ac:dyDescent="0.2">
      <c r="D70" s="56" t="s">
        <v>71</v>
      </c>
    </row>
    <row r="71" spans="1:8" ht="13.5" x14ac:dyDescent="0.2">
      <c r="B71" s="57" t="s">
        <v>30</v>
      </c>
      <c r="C71" s="70"/>
      <c r="D71" s="69">
        <v>2014</v>
      </c>
      <c r="E71" s="69">
        <v>2015</v>
      </c>
      <c r="F71" s="69">
        <v>2016</v>
      </c>
      <c r="G71" s="69">
        <v>2017</v>
      </c>
      <c r="H71" s="69">
        <v>2018</v>
      </c>
    </row>
    <row r="72" spans="1:8" ht="14.25" x14ac:dyDescent="0.3">
      <c r="A72" s="58"/>
      <c r="B72" s="31" t="s">
        <v>32</v>
      </c>
      <c r="C72" s="72"/>
      <c r="D72" s="55">
        <v>13895</v>
      </c>
      <c r="E72" s="55">
        <v>14516</v>
      </c>
      <c r="F72" s="55">
        <v>15424</v>
      </c>
      <c r="G72" s="55">
        <v>15589</v>
      </c>
      <c r="H72" s="55">
        <v>17092</v>
      </c>
    </row>
    <row r="73" spans="1:8" ht="14.25" x14ac:dyDescent="0.3">
      <c r="A73" s="58"/>
      <c r="B73" s="30" t="s">
        <v>44</v>
      </c>
      <c r="C73" s="74"/>
      <c r="D73" s="55">
        <v>17883</v>
      </c>
      <c r="E73" s="55">
        <v>19044</v>
      </c>
      <c r="F73" s="55">
        <v>19779</v>
      </c>
      <c r="G73" s="55">
        <v>20120</v>
      </c>
      <c r="H73" s="55">
        <v>21407</v>
      </c>
    </row>
    <row r="74" spans="1:8" ht="14.25" x14ac:dyDescent="0.3">
      <c r="A74" s="58"/>
      <c r="B74" s="30" t="s">
        <v>39</v>
      </c>
      <c r="C74" s="74"/>
      <c r="D74" s="55">
        <v>8812</v>
      </c>
      <c r="E74" s="55">
        <v>9304</v>
      </c>
      <c r="F74" s="55">
        <v>10720</v>
      </c>
      <c r="G74" s="55">
        <v>11519</v>
      </c>
      <c r="H74" s="55">
        <v>12184</v>
      </c>
    </row>
    <row r="75" spans="1:8" ht="14.25" x14ac:dyDescent="0.3">
      <c r="A75" s="60"/>
      <c r="B75" s="31" t="s">
        <v>42</v>
      </c>
      <c r="C75" s="72"/>
      <c r="D75" s="55">
        <v>18188</v>
      </c>
      <c r="E75" s="55">
        <v>20295</v>
      </c>
      <c r="F75" s="55">
        <v>22711</v>
      </c>
      <c r="G75" s="55">
        <v>25616</v>
      </c>
      <c r="H75" s="55">
        <v>28263</v>
      </c>
    </row>
    <row r="76" spans="1:8" ht="14.25" x14ac:dyDescent="0.3">
      <c r="A76" s="60"/>
      <c r="B76" s="30" t="s">
        <v>41</v>
      </c>
      <c r="C76" s="74"/>
      <c r="D76" s="55">
        <v>18160</v>
      </c>
      <c r="E76" s="55">
        <v>20322</v>
      </c>
      <c r="F76" s="55">
        <v>21825</v>
      </c>
      <c r="G76" s="55">
        <v>22984</v>
      </c>
      <c r="H76" s="55">
        <v>23104</v>
      </c>
    </row>
    <row r="77" spans="1:8" ht="14.25" x14ac:dyDescent="0.3">
      <c r="A77" s="60"/>
      <c r="B77" s="30" t="s">
        <v>69</v>
      </c>
      <c r="C77" s="74"/>
      <c r="D77" s="55">
        <v>11277</v>
      </c>
      <c r="E77" s="55">
        <v>11944</v>
      </c>
      <c r="F77" s="55">
        <v>13230</v>
      </c>
      <c r="G77" s="55">
        <v>14167</v>
      </c>
      <c r="H77" s="55">
        <v>14957</v>
      </c>
    </row>
    <row r="78" spans="1:8" ht="14.25" x14ac:dyDescent="0.3">
      <c r="A78" s="61"/>
      <c r="B78" s="30" t="s">
        <v>43</v>
      </c>
      <c r="C78" s="74"/>
      <c r="D78" s="55">
        <v>8646</v>
      </c>
      <c r="E78" s="55">
        <v>9004</v>
      </c>
      <c r="F78" s="55">
        <v>9991</v>
      </c>
      <c r="G78" s="55">
        <v>10406</v>
      </c>
      <c r="H78" s="55">
        <v>10771</v>
      </c>
    </row>
    <row r="79" spans="1:8" ht="14.25" x14ac:dyDescent="0.3">
      <c r="A79" s="61"/>
      <c r="B79" s="30" t="s">
        <v>46</v>
      </c>
      <c r="C79" s="74"/>
      <c r="D79" s="59">
        <v>10731</v>
      </c>
      <c r="E79" s="59">
        <v>11261</v>
      </c>
      <c r="F79" s="59">
        <v>11717</v>
      </c>
      <c r="G79" s="59">
        <v>12254</v>
      </c>
      <c r="H79" s="59">
        <v>12941</v>
      </c>
    </row>
    <row r="80" spans="1:8" ht="14.25" x14ac:dyDescent="0.3">
      <c r="A80" s="61"/>
      <c r="B80" s="30" t="s">
        <v>38</v>
      </c>
      <c r="C80" s="74"/>
      <c r="D80" s="55">
        <v>6760</v>
      </c>
      <c r="E80" s="55">
        <v>7040</v>
      </c>
      <c r="F80" s="55">
        <v>7747</v>
      </c>
      <c r="G80" s="55">
        <v>8138</v>
      </c>
      <c r="H80" s="55">
        <v>8470</v>
      </c>
    </row>
    <row r="81" spans="1:8" ht="14.25" x14ac:dyDescent="0.3">
      <c r="A81" s="62"/>
      <c r="B81" s="30" t="s">
        <v>36</v>
      </c>
      <c r="C81" s="74"/>
      <c r="F81" s="55">
        <v>406</v>
      </c>
      <c r="G81" s="55">
        <v>490</v>
      </c>
      <c r="H81" s="55">
        <v>505</v>
      </c>
    </row>
    <row r="82" spans="1:8" ht="14.25" x14ac:dyDescent="0.3">
      <c r="A82" s="62"/>
      <c r="B82" s="30" t="s">
        <v>35</v>
      </c>
      <c r="C82" s="74"/>
      <c r="D82" s="64"/>
      <c r="E82" s="64"/>
      <c r="F82" s="64"/>
      <c r="G82" s="64">
        <v>86.367508667657248</v>
      </c>
      <c r="H82" s="64">
        <v>84.819207027540358</v>
      </c>
    </row>
    <row r="83" spans="1:8" ht="14.25" x14ac:dyDescent="0.3">
      <c r="A83" s="62"/>
      <c r="B83" s="30" t="s">
        <v>33</v>
      </c>
      <c r="C83" s="74"/>
      <c r="D83" s="55">
        <v>238</v>
      </c>
      <c r="E83" s="55">
        <v>447</v>
      </c>
      <c r="F83" s="55">
        <v>647</v>
      </c>
      <c r="G83" s="55">
        <v>883</v>
      </c>
      <c r="H83" s="55">
        <v>976</v>
      </c>
    </row>
    <row r="86" spans="1:8" x14ac:dyDescent="0.2">
      <c r="D86" s="56" t="s">
        <v>76</v>
      </c>
    </row>
    <row r="87" spans="1:8" ht="13.5" x14ac:dyDescent="0.2">
      <c r="B87" s="57" t="s">
        <v>30</v>
      </c>
      <c r="C87" s="70"/>
      <c r="D87" s="69">
        <v>2014</v>
      </c>
      <c r="E87" s="69">
        <v>2015</v>
      </c>
      <c r="F87" s="69">
        <v>2016</v>
      </c>
      <c r="G87" s="69">
        <v>2017</v>
      </c>
      <c r="H87" s="69">
        <v>2018</v>
      </c>
    </row>
    <row r="88" spans="1:8" ht="14.25" x14ac:dyDescent="0.3">
      <c r="A88" s="58"/>
      <c r="B88" s="31" t="s">
        <v>32</v>
      </c>
      <c r="C88" s="72" t="s">
        <v>77</v>
      </c>
      <c r="D88" s="64">
        <v>13406.099</v>
      </c>
      <c r="E88" s="64">
        <v>14382.120999999999</v>
      </c>
      <c r="F88" s="64">
        <v>14611.594999999999</v>
      </c>
      <c r="G88" s="64">
        <v>14853.701024046875</v>
      </c>
      <c r="H88" s="64">
        <v>15908.519</v>
      </c>
    </row>
    <row r="89" spans="1:8" ht="14.25" x14ac:dyDescent="0.3">
      <c r="A89" s="58"/>
      <c r="B89" s="30" t="s">
        <v>44</v>
      </c>
      <c r="C89" s="74" t="s">
        <v>77</v>
      </c>
      <c r="D89" s="64">
        <v>11267.231</v>
      </c>
      <c r="E89" s="64">
        <v>15214.2</v>
      </c>
      <c r="F89" s="64">
        <v>14037.7</v>
      </c>
      <c r="G89" s="64">
        <v>14174.208000000001</v>
      </c>
      <c r="H89" s="64">
        <v>15701.602999999999</v>
      </c>
    </row>
    <row r="90" spans="1:8" ht="14.25" x14ac:dyDescent="0.3">
      <c r="A90" s="58"/>
      <c r="B90" s="30" t="s">
        <v>39</v>
      </c>
      <c r="C90" s="74" t="s">
        <v>77</v>
      </c>
      <c r="D90" s="64">
        <v>5569.6610000000001</v>
      </c>
      <c r="E90" s="64">
        <v>6107.5820000000003</v>
      </c>
      <c r="F90" s="64">
        <v>6427.6</v>
      </c>
      <c r="G90" s="64">
        <v>6754.0240000000003</v>
      </c>
      <c r="H90" s="64">
        <v>7250.9849999999997</v>
      </c>
    </row>
    <row r="91" spans="1:8" ht="14.25" x14ac:dyDescent="0.3">
      <c r="A91" s="60"/>
      <c r="B91" s="31" t="s">
        <v>42</v>
      </c>
      <c r="C91" s="72"/>
    </row>
    <row r="92" spans="1:8" ht="14.25" x14ac:dyDescent="0.3">
      <c r="B92" s="63" t="s">
        <v>78</v>
      </c>
      <c r="C92" s="72" t="s">
        <v>80</v>
      </c>
      <c r="D92" s="64">
        <v>571963.42796784278</v>
      </c>
      <c r="E92" s="64">
        <v>612920.54899999988</v>
      </c>
      <c r="F92" s="64">
        <v>663158.38600000006</v>
      </c>
      <c r="G92" s="64">
        <v>620081.93500000006</v>
      </c>
      <c r="H92" s="64">
        <v>640147.59325666993</v>
      </c>
    </row>
    <row r="93" spans="1:8" ht="14.25" x14ac:dyDescent="0.3">
      <c r="B93" s="63" t="s">
        <v>79</v>
      </c>
      <c r="C93" s="72" t="s">
        <v>77</v>
      </c>
      <c r="D93" s="64">
        <v>116.316</v>
      </c>
      <c r="E93" s="64">
        <v>412.529</v>
      </c>
      <c r="F93" s="64">
        <v>579.41200000000003</v>
      </c>
      <c r="G93" s="64">
        <v>3507.2780006708795</v>
      </c>
      <c r="H93" s="64">
        <v>3617.36598</v>
      </c>
    </row>
    <row r="94" spans="1:8" ht="14.25" x14ac:dyDescent="0.3">
      <c r="A94" s="60"/>
      <c r="B94" s="30" t="s">
        <v>41</v>
      </c>
      <c r="C94" s="74"/>
    </row>
    <row r="95" spans="1:8" ht="14.25" x14ac:dyDescent="0.3">
      <c r="B95" s="65" t="s">
        <v>81</v>
      </c>
      <c r="C95" s="72" t="s">
        <v>80</v>
      </c>
      <c r="D95" s="64">
        <v>284155.40100000001</v>
      </c>
      <c r="E95" s="64">
        <v>313266.45</v>
      </c>
      <c r="F95" s="64">
        <v>353773.35000000003</v>
      </c>
      <c r="G95" s="64">
        <v>355513.28460000001</v>
      </c>
      <c r="H95" s="64">
        <v>360015.70659999992</v>
      </c>
    </row>
    <row r="96" spans="1:8" ht="14.25" x14ac:dyDescent="0.3">
      <c r="B96" s="65" t="s">
        <v>82</v>
      </c>
      <c r="C96" s="72" t="s">
        <v>77</v>
      </c>
      <c r="D96" s="64">
        <v>0</v>
      </c>
      <c r="E96" s="64">
        <v>0</v>
      </c>
      <c r="F96" s="64">
        <v>30.18</v>
      </c>
      <c r="G96" s="64">
        <v>1.38</v>
      </c>
      <c r="H96" s="64">
        <v>5.15</v>
      </c>
    </row>
    <row r="97" spans="1:8" ht="14.25" x14ac:dyDescent="0.3">
      <c r="A97" s="60"/>
      <c r="B97" s="30" t="s">
        <v>69</v>
      </c>
      <c r="C97" s="74"/>
    </row>
    <row r="98" spans="1:8" ht="14.25" x14ac:dyDescent="0.3">
      <c r="B98" s="65" t="s">
        <v>83</v>
      </c>
      <c r="C98" s="72" t="s">
        <v>80</v>
      </c>
      <c r="D98" s="64">
        <v>294214.14029697224</v>
      </c>
      <c r="E98" s="64">
        <v>320543.55092341761</v>
      </c>
      <c r="F98" s="64">
        <v>324808.4192879374</v>
      </c>
      <c r="G98" s="64">
        <v>317579.27174145909</v>
      </c>
      <c r="H98" s="64">
        <v>339259.18577000004</v>
      </c>
    </row>
    <row r="99" spans="1:8" ht="14.25" x14ac:dyDescent="0.3">
      <c r="B99" s="65" t="s">
        <v>84</v>
      </c>
      <c r="C99" s="72" t="s">
        <v>77</v>
      </c>
      <c r="D99" s="64">
        <v>0</v>
      </c>
      <c r="E99" s="64">
        <v>26.829000000000001</v>
      </c>
      <c r="F99" s="64">
        <v>13.922000000000001</v>
      </c>
      <c r="G99" s="64">
        <v>0</v>
      </c>
      <c r="H99" s="64">
        <v>0</v>
      </c>
    </row>
    <row r="100" spans="1:8" ht="14.25" x14ac:dyDescent="0.3">
      <c r="A100" s="61"/>
      <c r="B100" s="30" t="s">
        <v>43</v>
      </c>
      <c r="C100" s="74" t="s">
        <v>80</v>
      </c>
      <c r="D100" s="64">
        <v>744218.66700000002</v>
      </c>
      <c r="E100" s="64">
        <v>784928.69000000018</v>
      </c>
      <c r="F100" s="64">
        <v>795439.49199999997</v>
      </c>
      <c r="G100" s="64">
        <v>748755.08600000001</v>
      </c>
      <c r="H100" s="64">
        <v>787872.44400000002</v>
      </c>
    </row>
    <row r="101" spans="1:8" ht="14.25" x14ac:dyDescent="0.3">
      <c r="A101" s="61"/>
      <c r="B101" s="30" t="s">
        <v>46</v>
      </c>
      <c r="C101" s="74" t="s">
        <v>80</v>
      </c>
      <c r="D101" s="59">
        <v>0</v>
      </c>
      <c r="E101" s="59">
        <v>282967.19999999995</v>
      </c>
      <c r="F101" s="59">
        <v>292904.17000000004</v>
      </c>
      <c r="G101" s="59">
        <v>368663.22899999999</v>
      </c>
      <c r="H101" s="59">
        <v>401645.36199999996</v>
      </c>
    </row>
    <row r="102" spans="1:8" ht="14.25" x14ac:dyDescent="0.3">
      <c r="A102" s="61"/>
      <c r="B102" s="30" t="s">
        <v>38</v>
      </c>
      <c r="C102" s="74" t="s">
        <v>80</v>
      </c>
      <c r="D102" s="64">
        <v>178080.859</v>
      </c>
      <c r="E102" s="64">
        <v>202608.06300730753</v>
      </c>
      <c r="F102" s="64">
        <v>217565.0922305714</v>
      </c>
      <c r="G102" s="64">
        <v>229197.23259043324</v>
      </c>
      <c r="H102" s="64">
        <v>238334.33656033641</v>
      </c>
    </row>
    <row r="103" spans="1:8" ht="14.25" x14ac:dyDescent="0.3">
      <c r="A103" s="62"/>
      <c r="B103" s="30" t="s">
        <v>36</v>
      </c>
      <c r="C103" s="74" t="s">
        <v>77</v>
      </c>
      <c r="D103" s="64"/>
      <c r="E103" s="64"/>
      <c r="F103" s="64"/>
      <c r="G103" s="64">
        <v>284.65100000000001</v>
      </c>
      <c r="H103" s="64">
        <v>212.65</v>
      </c>
    </row>
    <row r="104" spans="1:8" ht="14.25" x14ac:dyDescent="0.3">
      <c r="A104" s="62"/>
      <c r="B104" s="30" t="s">
        <v>35</v>
      </c>
      <c r="C104" s="74" t="s">
        <v>77</v>
      </c>
      <c r="D104" s="64"/>
      <c r="E104" s="64"/>
      <c r="F104" s="64"/>
      <c r="G104" s="64">
        <v>337.15899999999999</v>
      </c>
      <c r="H104" s="64">
        <v>263.79599999999999</v>
      </c>
    </row>
    <row r="105" spans="1:8" ht="14.25" x14ac:dyDescent="0.3">
      <c r="A105" s="62"/>
      <c r="B105" s="30" t="s">
        <v>33</v>
      </c>
      <c r="C105" s="74" t="s">
        <v>77</v>
      </c>
      <c r="D105" s="64">
        <v>207.08499999899999</v>
      </c>
      <c r="E105" s="64">
        <v>380.24799999999999</v>
      </c>
      <c r="F105" s="64">
        <v>518.60700099999997</v>
      </c>
      <c r="G105" s="64">
        <v>584.76199999999994</v>
      </c>
      <c r="H105" s="64">
        <v>697.83399999999995</v>
      </c>
    </row>
    <row r="108" spans="1:8" x14ac:dyDescent="0.2">
      <c r="D108" s="56" t="s">
        <v>64</v>
      </c>
    </row>
    <row r="109" spans="1:8" ht="13.5" x14ac:dyDescent="0.2">
      <c r="B109" s="57" t="s">
        <v>30</v>
      </c>
      <c r="C109" s="70"/>
      <c r="D109" s="69">
        <v>2014</v>
      </c>
      <c r="E109" s="69">
        <v>2015</v>
      </c>
      <c r="F109" s="69">
        <v>2016</v>
      </c>
      <c r="G109" s="69">
        <v>2017</v>
      </c>
      <c r="H109" s="69">
        <v>2018</v>
      </c>
    </row>
    <row r="110" spans="1:8" ht="14.25" x14ac:dyDescent="0.3">
      <c r="A110" s="58"/>
      <c r="B110" s="31" t="s">
        <v>32</v>
      </c>
      <c r="C110" s="72" t="s">
        <v>20</v>
      </c>
      <c r="D110" s="67"/>
      <c r="E110" s="67"/>
      <c r="F110" s="66">
        <v>11.57</v>
      </c>
      <c r="G110" s="66">
        <v>11.45</v>
      </c>
      <c r="H110" s="66">
        <v>12.36</v>
      </c>
    </row>
    <row r="111" spans="1:8" ht="14.25" x14ac:dyDescent="0.3">
      <c r="A111" s="58"/>
      <c r="B111" s="30" t="s">
        <v>44</v>
      </c>
      <c r="C111" s="72" t="s">
        <v>20</v>
      </c>
      <c r="D111" s="67"/>
      <c r="E111" s="67"/>
      <c r="F111" s="66">
        <v>8.9220000000000006</v>
      </c>
      <c r="G111" s="66">
        <v>9.1549999999999994</v>
      </c>
      <c r="H111" s="66">
        <v>9.8239999999999998</v>
      </c>
    </row>
    <row r="112" spans="1:8" ht="14.25" x14ac:dyDescent="0.3">
      <c r="A112" s="58"/>
      <c r="B112" s="30" t="s">
        <v>39</v>
      </c>
      <c r="C112" s="72" t="s">
        <v>20</v>
      </c>
      <c r="D112" s="67"/>
      <c r="E112" s="67"/>
      <c r="F112" s="66">
        <v>4.5794499999999996</v>
      </c>
      <c r="G112" s="66">
        <v>4.6655860000000002</v>
      </c>
      <c r="H112" s="66">
        <v>5.0506779999999996</v>
      </c>
    </row>
    <row r="113" spans="1:8" ht="14.25" x14ac:dyDescent="0.3">
      <c r="A113" s="60"/>
      <c r="B113" s="31" t="s">
        <v>42</v>
      </c>
      <c r="C113" s="72" t="s">
        <v>20</v>
      </c>
      <c r="D113" s="67"/>
      <c r="E113" s="67"/>
      <c r="F113" s="66">
        <v>10.15507</v>
      </c>
      <c r="G113" s="66">
        <v>11.0601664072266</v>
      </c>
      <c r="H113" s="66">
        <v>11.7398552093505</v>
      </c>
    </row>
    <row r="114" spans="1:8" ht="14.25" x14ac:dyDescent="0.3">
      <c r="A114" s="60"/>
      <c r="B114" s="30" t="s">
        <v>41</v>
      </c>
      <c r="C114" s="72" t="s">
        <v>20</v>
      </c>
      <c r="D114" s="67"/>
      <c r="E114" s="67"/>
      <c r="F114" s="66">
        <v>6.2857200000000004</v>
      </c>
      <c r="G114" s="66">
        <v>6.4432310000000008</v>
      </c>
      <c r="H114" s="66">
        <v>6.3408040000000003</v>
      </c>
    </row>
    <row r="115" spans="1:8" ht="14.25" x14ac:dyDescent="0.3">
      <c r="A115" s="60"/>
      <c r="B115" s="30" t="s">
        <v>69</v>
      </c>
      <c r="C115" s="72" t="s">
        <v>20</v>
      </c>
      <c r="D115" s="67"/>
      <c r="E115" s="67"/>
      <c r="F115" s="66">
        <v>6.0750000000000002</v>
      </c>
      <c r="G115" s="66">
        <v>6.03993</v>
      </c>
      <c r="H115" s="66">
        <v>6.3780000000000001</v>
      </c>
    </row>
    <row r="116" spans="1:8" ht="14.25" x14ac:dyDescent="0.3">
      <c r="A116" s="61"/>
      <c r="B116" s="30" t="s">
        <v>43</v>
      </c>
      <c r="C116" s="72" t="s">
        <v>20</v>
      </c>
      <c r="D116" s="67"/>
      <c r="E116" s="67"/>
      <c r="F116" s="66">
        <v>10.94204</v>
      </c>
      <c r="G116" s="66">
        <v>9.6973780000000005</v>
      </c>
      <c r="H116" s="66">
        <v>10.25271</v>
      </c>
    </row>
    <row r="117" spans="1:8" ht="14.25" x14ac:dyDescent="0.3">
      <c r="A117" s="61"/>
      <c r="B117" s="30" t="s">
        <v>46</v>
      </c>
      <c r="C117" s="72" t="s">
        <v>20</v>
      </c>
      <c r="D117" s="67"/>
      <c r="E117" s="67"/>
      <c r="F117" s="66">
        <v>5.91</v>
      </c>
      <c r="G117" s="66">
        <v>5.96</v>
      </c>
      <c r="H117" s="66">
        <v>6.1</v>
      </c>
    </row>
    <row r="118" spans="1:8" ht="14.25" x14ac:dyDescent="0.3">
      <c r="A118" s="61"/>
      <c r="B118" s="30" t="s">
        <v>38</v>
      </c>
      <c r="C118" s="72" t="s">
        <v>20</v>
      </c>
      <c r="D118" s="67"/>
      <c r="E118" s="67"/>
      <c r="F118" s="66">
        <v>4.0962399999999999</v>
      </c>
      <c r="G118" s="66">
        <v>4.5239889999999994</v>
      </c>
      <c r="H118" s="66">
        <v>4.3802180000000002</v>
      </c>
    </row>
    <row r="119" spans="1:8" ht="14.25" x14ac:dyDescent="0.3">
      <c r="A119" s="62"/>
      <c r="B119" s="30" t="s">
        <v>36</v>
      </c>
      <c r="C119" s="72" t="s">
        <v>20</v>
      </c>
      <c r="D119" s="67"/>
      <c r="E119" s="67"/>
      <c r="F119" s="66"/>
      <c r="G119" s="66">
        <v>0.16900000000000001</v>
      </c>
      <c r="H119" s="66">
        <v>0.159</v>
      </c>
    </row>
    <row r="120" spans="1:8" ht="14.25" x14ac:dyDescent="0.3">
      <c r="A120" s="62"/>
      <c r="B120" s="30" t="s">
        <v>35</v>
      </c>
      <c r="C120" s="72" t="s">
        <v>20</v>
      </c>
      <c r="D120" s="66"/>
      <c r="E120" s="66"/>
      <c r="F120" s="66"/>
      <c r="G120" s="66">
        <v>0.19500000000000001</v>
      </c>
      <c r="H120" s="66">
        <v>0.20200000000000001</v>
      </c>
    </row>
    <row r="121" spans="1:8" ht="14.25" x14ac:dyDescent="0.3">
      <c r="A121" s="62"/>
      <c r="B121" s="30" t="s">
        <v>33</v>
      </c>
      <c r="C121" s="72" t="s">
        <v>20</v>
      </c>
      <c r="D121" s="67"/>
      <c r="E121" s="67"/>
      <c r="F121" s="66">
        <v>0.43099999999999999</v>
      </c>
      <c r="G121" s="66">
        <v>0.44500000000000001</v>
      </c>
      <c r="H121" s="66">
        <v>0.67300000000000004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EA82-0F48-4E70-944F-168AA3D89A10}">
  <sheetPr>
    <tabColor rgb="FFC00000"/>
  </sheetPr>
  <dimension ref="B1:O32"/>
  <sheetViews>
    <sheetView showGridLines="0" zoomScale="110" zoomScaleNormal="110" workbookViewId="0">
      <selection activeCell="D8" sqref="D8"/>
    </sheetView>
  </sheetViews>
  <sheetFormatPr baseColWidth="10" defaultRowHeight="15" x14ac:dyDescent="0.25"/>
  <cols>
    <col min="2" max="2" width="49.710937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ht="15.75" customHeight="1" x14ac:dyDescent="0.25">
      <c r="B4" s="2" t="s">
        <v>1</v>
      </c>
      <c r="C4" t="s">
        <v>87</v>
      </c>
    </row>
    <row r="5" spans="2:15" ht="15.75" customHeight="1" x14ac:dyDescent="0.25">
      <c r="B5" s="2" t="s">
        <v>2</v>
      </c>
      <c r="C5" t="s">
        <v>88</v>
      </c>
    </row>
    <row r="6" spans="2:15" x14ac:dyDescent="0.25">
      <c r="B6" s="2" t="s">
        <v>3</v>
      </c>
      <c r="C6" t="s">
        <v>32</v>
      </c>
    </row>
    <row r="7" spans="2:15" ht="15" customHeight="1" x14ac:dyDescent="0.25">
      <c r="B7" s="2" t="s">
        <v>4</v>
      </c>
      <c r="C7" t="s">
        <v>31</v>
      </c>
    </row>
    <row r="8" spans="2:15" x14ac:dyDescent="0.25">
      <c r="B8" s="2" t="s">
        <v>5</v>
      </c>
      <c r="C8" t="s">
        <v>23</v>
      </c>
    </row>
    <row r="9" spans="2:15" x14ac:dyDescent="0.25">
      <c r="B9" s="2" t="s">
        <v>90</v>
      </c>
      <c r="C9" s="3">
        <f>SUM(F20:H20)/SUM(F19:H19)</f>
        <v>0.26606625750993845</v>
      </c>
    </row>
    <row r="10" spans="2:15" x14ac:dyDescent="0.25">
      <c r="B10" s="2" t="s">
        <v>7</v>
      </c>
      <c r="C10" s="1" t="s">
        <v>8</v>
      </c>
    </row>
    <row r="11" spans="2:15" x14ac:dyDescent="0.25">
      <c r="B11" s="2" t="s">
        <v>6</v>
      </c>
      <c r="C11" s="1">
        <v>5.0999999999999996</v>
      </c>
      <c r="D11" s="1"/>
    </row>
    <row r="12" spans="2:15" x14ac:dyDescent="0.25">
      <c r="B12" s="2" t="s">
        <v>89</v>
      </c>
      <c r="C12" s="1">
        <v>5.0999999999999996</v>
      </c>
      <c r="D12" s="1"/>
    </row>
    <row r="13" spans="2:15" x14ac:dyDescent="0.25">
      <c r="B13" s="2" t="s">
        <v>91</v>
      </c>
      <c r="C13" s="4">
        <f>((H17/D17)^(1/4))-1</f>
        <v>4.974914610377823E-2</v>
      </c>
    </row>
    <row r="14" spans="2:15" ht="15.75" x14ac:dyDescent="0.25">
      <c r="B14" s="2" t="s">
        <v>99</v>
      </c>
      <c r="C14" s="4">
        <f>SUM(D21:H21)/SUM(D17:H17)</f>
        <v>0.83270384196113723</v>
      </c>
      <c r="D14" s="5"/>
      <c r="E14" s="5"/>
      <c r="F14" s="5"/>
    </row>
    <row r="15" spans="2:15" ht="15.75" thickBot="1" x14ac:dyDescent="0.3">
      <c r="B15" s="2"/>
      <c r="C15" s="2"/>
      <c r="D15" s="6"/>
      <c r="E15" s="6"/>
      <c r="F15" s="6"/>
    </row>
    <row r="16" spans="2:15" ht="15.75" thickBot="1" x14ac:dyDescent="0.3">
      <c r="B16" s="2"/>
      <c r="C16" s="1" t="s">
        <v>10</v>
      </c>
      <c r="D16" s="7">
        <v>2014</v>
      </c>
      <c r="E16" s="8">
        <f>+D16+1</f>
        <v>2015</v>
      </c>
      <c r="F16" s="8">
        <f t="shared" ref="F16:O16" si="0">+E16+1</f>
        <v>2016</v>
      </c>
      <c r="G16" s="8">
        <f t="shared" si="0"/>
        <v>2017</v>
      </c>
      <c r="H16" s="9">
        <f t="shared" si="0"/>
        <v>2018</v>
      </c>
      <c r="I16" s="10">
        <f t="shared" si="0"/>
        <v>2019</v>
      </c>
      <c r="J16" s="11">
        <f t="shared" si="0"/>
        <v>2020</v>
      </c>
      <c r="K16" s="11">
        <f t="shared" si="0"/>
        <v>2021</v>
      </c>
      <c r="L16" s="11">
        <f t="shared" si="0"/>
        <v>2022</v>
      </c>
      <c r="M16" s="11">
        <f t="shared" si="0"/>
        <v>2023</v>
      </c>
      <c r="N16" s="11">
        <f t="shared" si="0"/>
        <v>2024</v>
      </c>
      <c r="O16" s="12">
        <f t="shared" si="0"/>
        <v>2025</v>
      </c>
    </row>
    <row r="17" spans="2:15" x14ac:dyDescent="0.25">
      <c r="B17" s="2" t="s">
        <v>11</v>
      </c>
      <c r="C17" s="1" t="s">
        <v>12</v>
      </c>
      <c r="D17" s="13">
        <f>+D18+D19</f>
        <v>52004.804699999993</v>
      </c>
      <c r="E17" s="13">
        <f t="shared" ref="E17:H17" si="1">+E18+E19</f>
        <v>60848.556793090902</v>
      </c>
      <c r="F17" s="13">
        <f t="shared" si="1"/>
        <v>61362.612889999989</v>
      </c>
      <c r="G17" s="13">
        <f t="shared" si="1"/>
        <v>62745.201599999993</v>
      </c>
      <c r="H17" s="13">
        <f t="shared" si="1"/>
        <v>63151.7791</v>
      </c>
      <c r="I17" s="14">
        <f>H17*(1+$C$13)</f>
        <v>66293.526185159426</v>
      </c>
      <c r="J17" s="14">
        <f t="shared" ref="J17:O17" si="2">I17*(1+$C$13)</f>
        <v>69591.572505079574</v>
      </c>
      <c r="K17" s="14">
        <f t="shared" si="2"/>
        <v>73053.693813226448</v>
      </c>
      <c r="L17" s="14">
        <f t="shared" si="2"/>
        <v>76688.052700161323</v>
      </c>
      <c r="M17" s="14">
        <f t="shared" si="2"/>
        <v>80503.217838355893</v>
      </c>
      <c r="N17" s="14">
        <f t="shared" si="2"/>
        <v>84508.184184420548</v>
      </c>
      <c r="O17" s="14">
        <f t="shared" si="2"/>
        <v>88712.394186376288</v>
      </c>
    </row>
    <row r="18" spans="2:15" x14ac:dyDescent="0.25">
      <c r="B18" s="2" t="s">
        <v>13</v>
      </c>
      <c r="C18" s="1" t="s">
        <v>12</v>
      </c>
      <c r="D18" s="15">
        <f>+Datos!D37</f>
        <v>0</v>
      </c>
      <c r="E18" s="15">
        <f>+Datos!E37</f>
        <v>4794.3755010909099</v>
      </c>
      <c r="F18" s="15">
        <f>+Datos!F37</f>
        <v>5627.8183999999992</v>
      </c>
      <c r="G18" s="15">
        <f>+Datos!G37</f>
        <v>5776.1255999999994</v>
      </c>
      <c r="H18" s="15">
        <f>+Datos!H37</f>
        <v>5319.8761000000022</v>
      </c>
      <c r="I18" s="14">
        <f>AVERAGE(F18:H18)</f>
        <v>5574.6067000000003</v>
      </c>
      <c r="J18" s="14">
        <f t="shared" ref="J18:O18" si="3">AVERAGE(G18:I18)</f>
        <v>5556.869466666667</v>
      </c>
      <c r="K18" s="14">
        <f t="shared" si="3"/>
        <v>5483.7840888888895</v>
      </c>
      <c r="L18" s="14">
        <f t="shared" si="3"/>
        <v>5538.4200851851856</v>
      </c>
      <c r="M18" s="14">
        <f t="shared" si="3"/>
        <v>5526.3578802469137</v>
      </c>
      <c r="N18" s="14">
        <f t="shared" si="3"/>
        <v>5516.1873514403296</v>
      </c>
      <c r="O18" s="14">
        <f t="shared" si="3"/>
        <v>5526.9884389574763</v>
      </c>
    </row>
    <row r="19" spans="2:15" x14ac:dyDescent="0.25">
      <c r="B19" s="2" t="s">
        <v>94</v>
      </c>
      <c r="C19" s="1" t="s">
        <v>12</v>
      </c>
      <c r="D19" s="15">
        <f>+Datos!D38</f>
        <v>52004.804699999993</v>
      </c>
      <c r="E19" s="15">
        <f>+Datos!E38</f>
        <v>56054.181291999994</v>
      </c>
      <c r="F19" s="15">
        <f>+Datos!F38</f>
        <v>55734.794489999993</v>
      </c>
      <c r="G19" s="15">
        <f>+Datos!G38</f>
        <v>56969.075999999994</v>
      </c>
      <c r="H19" s="15">
        <f>+Datos!H38</f>
        <v>57831.902999999998</v>
      </c>
      <c r="I19" s="14">
        <f>+I17-I18</f>
        <v>60718.919485159422</v>
      </c>
      <c r="J19" s="14">
        <f t="shared" ref="J19:O19" si="4">+J17-J18</f>
        <v>64034.703038412903</v>
      </c>
      <c r="K19" s="14">
        <f t="shared" si="4"/>
        <v>67569.909724337558</v>
      </c>
      <c r="L19" s="14">
        <f t="shared" si="4"/>
        <v>71149.632614976144</v>
      </c>
      <c r="M19" s="14">
        <f t="shared" si="4"/>
        <v>74976.85995810898</v>
      </c>
      <c r="N19" s="14">
        <f t="shared" si="4"/>
        <v>78991.996832980221</v>
      </c>
      <c r="O19" s="14">
        <f t="shared" si="4"/>
        <v>83185.405747418816</v>
      </c>
    </row>
    <row r="20" spans="2:15" ht="15" customHeight="1" x14ac:dyDescent="0.25">
      <c r="B20" s="2" t="s">
        <v>14</v>
      </c>
      <c r="C20" s="1" t="s">
        <v>15</v>
      </c>
      <c r="D20" s="15">
        <f>+Datos!D88</f>
        <v>13406.099</v>
      </c>
      <c r="E20" s="15">
        <f>+Datos!E88</f>
        <v>14382.120999999999</v>
      </c>
      <c r="F20" s="15">
        <f>+Datos!F88</f>
        <v>14611.594999999999</v>
      </c>
      <c r="G20" s="15">
        <f>+Datos!G88</f>
        <v>14853.701024046875</v>
      </c>
      <c r="H20" s="15">
        <f>+Datos!H88</f>
        <v>15908.519</v>
      </c>
      <c r="I20" s="14">
        <f>I19*$C$9</f>
        <v>16155.255667463647</v>
      </c>
      <c r="J20" s="14">
        <f t="shared" ref="J20:O20" si="5">J19*$C$9</f>
        <v>17037.473788190804</v>
      </c>
      <c r="K20" s="14">
        <f t="shared" si="5"/>
        <v>17978.073000638891</v>
      </c>
      <c r="L20" s="14">
        <f t="shared" si="5"/>
        <v>18930.51647307376</v>
      </c>
      <c r="M20" s="14">
        <f t="shared" si="5"/>
        <v>19948.812528900817</v>
      </c>
      <c r="N20" s="14">
        <f t="shared" si="5"/>
        <v>21017.10497058796</v>
      </c>
      <c r="O20" s="14">
        <f t="shared" si="5"/>
        <v>22132.82958666145</v>
      </c>
    </row>
    <row r="21" spans="2:15" x14ac:dyDescent="0.25">
      <c r="B21" s="2" t="s">
        <v>16</v>
      </c>
      <c r="C21" s="1" t="s">
        <v>12</v>
      </c>
      <c r="D21" s="15">
        <f>+Datos!D56</f>
        <v>42283.498689999993</v>
      </c>
      <c r="E21" s="15">
        <f>+Datos!E56</f>
        <v>48572.567869999999</v>
      </c>
      <c r="F21" s="15">
        <f>+Datos!F56</f>
        <v>51457.801999999996</v>
      </c>
      <c r="G21" s="15">
        <f>+Datos!G56</f>
        <v>52482.941159999995</v>
      </c>
      <c r="H21" s="15">
        <f>+Datos!H56</f>
        <v>55108.400999999998</v>
      </c>
      <c r="I21" s="14">
        <f>+I17*$C$14</f>
        <v>55202.873951533504</v>
      </c>
      <c r="J21" s="14">
        <f t="shared" ref="J21:O21" si="6">+J17*$C$14</f>
        <v>57949.1697930968</v>
      </c>
      <c r="K21" s="14">
        <f t="shared" si="6"/>
        <v>60832.091507726225</v>
      </c>
      <c r="L21" s="14">
        <f t="shared" si="6"/>
        <v>63858.436115942495</v>
      </c>
      <c r="M21" s="14">
        <f t="shared" si="6"/>
        <v>67035.338784233303</v>
      </c>
      <c r="N21" s="14">
        <f t="shared" si="6"/>
        <v>70370.289647526399</v>
      </c>
      <c r="O21" s="14">
        <f t="shared" si="6"/>
        <v>73871.151468566386</v>
      </c>
    </row>
    <row r="22" spans="2:15" x14ac:dyDescent="0.25">
      <c r="B22" s="2" t="s">
        <v>17</v>
      </c>
      <c r="C22" s="1"/>
      <c r="D22" s="15">
        <f>+Datos!D72</f>
        <v>13895</v>
      </c>
      <c r="E22" s="15">
        <f>+Datos!E72</f>
        <v>14516</v>
      </c>
      <c r="F22" s="15">
        <f>+Datos!F72</f>
        <v>15424</v>
      </c>
      <c r="G22" s="15">
        <f>+Datos!G72</f>
        <v>15589</v>
      </c>
      <c r="H22" s="15">
        <f>+Datos!H72</f>
        <v>17092</v>
      </c>
      <c r="I22" s="4"/>
    </row>
    <row r="23" spans="2:15" x14ac:dyDescent="0.25">
      <c r="B23" s="2" t="s">
        <v>92</v>
      </c>
      <c r="C23" s="16" t="s">
        <v>18</v>
      </c>
      <c r="D23" s="14">
        <f>(D21*1000/D22)/12</f>
        <v>253.58941279836867</v>
      </c>
      <c r="E23" s="14">
        <f>(E21*1000/E22)/12</f>
        <v>278.84499787590704</v>
      </c>
      <c r="F23" s="14">
        <f>(F21*1000/F22)/12</f>
        <v>278.01803466459194</v>
      </c>
      <c r="G23" s="14">
        <f>(G21*1000/G22)/12</f>
        <v>280.55541920585023</v>
      </c>
      <c r="H23" s="14">
        <f>(H21*1000/H22)/12</f>
        <v>268.68515972384745</v>
      </c>
      <c r="I23" s="4"/>
    </row>
    <row r="24" spans="2:15" x14ac:dyDescent="0.25">
      <c r="B24" s="2" t="s">
        <v>19</v>
      </c>
      <c r="C24" s="1" t="s">
        <v>20</v>
      </c>
      <c r="D24" s="17">
        <f>+Datos!D110</f>
        <v>0</v>
      </c>
      <c r="E24" s="17">
        <f>+Datos!E110</f>
        <v>0</v>
      </c>
      <c r="F24" s="17">
        <f>+Datos!F110</f>
        <v>11.57</v>
      </c>
      <c r="G24" s="17">
        <f>+Datos!G110</f>
        <v>11.45</v>
      </c>
      <c r="H24" s="17">
        <f>+Datos!H110</f>
        <v>12.36</v>
      </c>
      <c r="I24" s="4"/>
    </row>
    <row r="25" spans="2:15" ht="15" customHeight="1" x14ac:dyDescent="0.25">
      <c r="B25" s="2" t="s">
        <v>21</v>
      </c>
      <c r="C25" s="1" t="s">
        <v>20</v>
      </c>
      <c r="D25" s="17">
        <f>+Datos!D4</f>
        <v>20.61</v>
      </c>
      <c r="E25" s="17">
        <f>+Datos!E4</f>
        <v>25</v>
      </c>
      <c r="F25" s="17">
        <f>+Datos!F4</f>
        <v>25</v>
      </c>
      <c r="G25" s="17">
        <f>+Datos!G4</f>
        <v>24.16</v>
      </c>
      <c r="H25" s="17">
        <f>+Datos!H4</f>
        <v>22.560000000000002</v>
      </c>
    </row>
    <row r="26" spans="2:15" x14ac:dyDescent="0.25">
      <c r="B26" s="2" t="s">
        <v>22</v>
      </c>
      <c r="C26" s="1" t="s">
        <v>20</v>
      </c>
      <c r="D26" s="17">
        <f>+Datos!D20</f>
        <v>15.96</v>
      </c>
      <c r="E26" s="17">
        <f>+Datos!E20</f>
        <v>19.260000000000002</v>
      </c>
      <c r="F26" s="17">
        <f>+Datos!F20</f>
        <v>19.66</v>
      </c>
      <c r="G26" s="17">
        <f>+Datos!G20</f>
        <v>19.2</v>
      </c>
      <c r="H26" s="17">
        <f>+Datos!H20</f>
        <v>19.500000000000004</v>
      </c>
    </row>
    <row r="27" spans="2:15" ht="15" customHeight="1" x14ac:dyDescent="0.25">
      <c r="B27" s="2" t="s">
        <v>93</v>
      </c>
      <c r="C27" s="2"/>
      <c r="D27" s="19">
        <f>D19/(D26*8760)</f>
        <v>0.37196876823909081</v>
      </c>
      <c r="E27" s="19">
        <f>E19/(E26*8760)</f>
        <v>0.33223671562421464</v>
      </c>
      <c r="F27" s="19">
        <f>F19/(F26*8760)</f>
        <v>0.32362255657826888</v>
      </c>
      <c r="G27" s="19">
        <f>G19/(G26*8760)</f>
        <v>0.33871454052511413</v>
      </c>
      <c r="H27" s="19">
        <f>H19/(H26*8760)</f>
        <v>0.3385546364594309</v>
      </c>
      <c r="I27" s="19"/>
    </row>
    <row r="28" spans="2:15" ht="15" customHeight="1" x14ac:dyDescent="0.25">
      <c r="B28" s="2"/>
      <c r="C28" s="2"/>
      <c r="D28" s="19"/>
      <c r="E28" s="19"/>
      <c r="F28" s="19"/>
      <c r="G28" s="19"/>
      <c r="H28" s="19"/>
    </row>
    <row r="29" spans="2:15" ht="15.75" x14ac:dyDescent="0.25">
      <c r="B29" s="26" t="s">
        <v>95</v>
      </c>
    </row>
    <row r="30" spans="2:15" ht="17.25" x14ac:dyDescent="0.25">
      <c r="B30" t="s">
        <v>98</v>
      </c>
    </row>
    <row r="31" spans="2:15" ht="18" x14ac:dyDescent="0.35">
      <c r="B31" s="26" t="s">
        <v>96</v>
      </c>
    </row>
    <row r="32" spans="2:15" ht="18" x14ac:dyDescent="0.35">
      <c r="B32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3D20-FEBE-4241-94A1-6BB56101F409}">
  <sheetPr>
    <tabColor rgb="FFC00000"/>
  </sheetPr>
  <dimension ref="B1:O28"/>
  <sheetViews>
    <sheetView showGridLines="0" topLeftCell="A7" zoomScale="110" zoomScaleNormal="110" workbookViewId="0">
      <selection activeCell="B12" sqref="B12:H23"/>
    </sheetView>
  </sheetViews>
  <sheetFormatPr baseColWidth="10" defaultRowHeight="15" x14ac:dyDescent="0.25"/>
  <cols>
    <col min="2" max="2" width="41.8554687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B3" s="2" t="s">
        <v>1</v>
      </c>
      <c r="C3" t="s">
        <v>107</v>
      </c>
    </row>
    <row r="4" spans="2:15" ht="15.75" customHeight="1" x14ac:dyDescent="0.25">
      <c r="B4" s="2" t="s">
        <v>2</v>
      </c>
      <c r="C4" t="s">
        <v>108</v>
      </c>
    </row>
    <row r="5" spans="2:15" x14ac:dyDescent="0.25">
      <c r="B5" s="2" t="s">
        <v>3</v>
      </c>
      <c r="C5" t="s">
        <v>44</v>
      </c>
    </row>
    <row r="6" spans="2:15" ht="15" customHeight="1" x14ac:dyDescent="0.25">
      <c r="B6" s="2" t="s">
        <v>4</v>
      </c>
      <c r="C6" t="s">
        <v>109</v>
      </c>
    </row>
    <row r="7" spans="2:15" x14ac:dyDescent="0.25">
      <c r="B7" s="2" t="s">
        <v>5</v>
      </c>
      <c r="C7" t="s">
        <v>23</v>
      </c>
    </row>
    <row r="8" spans="2:15" ht="15.75" customHeight="1" x14ac:dyDescent="0.25">
      <c r="B8" s="2" t="s">
        <v>90</v>
      </c>
      <c r="C8" s="1"/>
      <c r="D8" s="1"/>
    </row>
    <row r="9" spans="2:15" x14ac:dyDescent="0.25">
      <c r="B9" s="2" t="s">
        <v>91</v>
      </c>
      <c r="C9" s="1"/>
      <c r="D9" s="1"/>
    </row>
    <row r="10" spans="2:15" x14ac:dyDescent="0.25">
      <c r="B10" s="2" t="s">
        <v>104</v>
      </c>
      <c r="C10" s="3"/>
      <c r="D10" s="1"/>
    </row>
    <row r="11" spans="2:15" ht="15.75" thickBot="1" x14ac:dyDescent="0.3">
      <c r="B11" s="2"/>
      <c r="C11" s="2"/>
      <c r="D11" s="6"/>
      <c r="E11" s="6"/>
      <c r="F11" s="6"/>
    </row>
    <row r="12" spans="2:15" ht="15.75" thickBot="1" x14ac:dyDescent="0.3">
      <c r="B12" s="2"/>
      <c r="C12" s="1" t="s">
        <v>10</v>
      </c>
      <c r="D12" s="20">
        <v>2014</v>
      </c>
      <c r="E12" s="21">
        <f>+D12+1</f>
        <v>2015</v>
      </c>
      <c r="F12" s="21">
        <f t="shared" ref="F12:O12" si="0">+E12+1</f>
        <v>2016</v>
      </c>
      <c r="G12" s="21">
        <f t="shared" si="0"/>
        <v>2017</v>
      </c>
      <c r="H12" s="22">
        <f t="shared" si="0"/>
        <v>2018</v>
      </c>
      <c r="I12" s="10">
        <f t="shared" si="0"/>
        <v>2019</v>
      </c>
      <c r="J12" s="11">
        <f t="shared" si="0"/>
        <v>2020</v>
      </c>
      <c r="K12" s="11">
        <f t="shared" si="0"/>
        <v>2021</v>
      </c>
      <c r="L12" s="11">
        <f t="shared" si="0"/>
        <v>2022</v>
      </c>
      <c r="M12" s="11">
        <f t="shared" si="0"/>
        <v>2023</v>
      </c>
      <c r="N12" s="11">
        <f t="shared" si="0"/>
        <v>2024</v>
      </c>
      <c r="O12" s="12">
        <f t="shared" si="0"/>
        <v>2025</v>
      </c>
    </row>
    <row r="13" spans="2:15" x14ac:dyDescent="0.25">
      <c r="B13" s="2" t="s">
        <v>11</v>
      </c>
      <c r="C13" s="1" t="s">
        <v>12</v>
      </c>
      <c r="D13" s="27"/>
      <c r="E13" s="27"/>
      <c r="F13" s="27"/>
      <c r="G13" s="27"/>
      <c r="H13" s="27"/>
      <c r="I13" s="14"/>
      <c r="J13" s="14"/>
      <c r="K13" s="14"/>
      <c r="L13" s="14"/>
      <c r="M13" s="14"/>
      <c r="N13" s="14"/>
      <c r="O13" s="14"/>
    </row>
    <row r="14" spans="2:15" x14ac:dyDescent="0.25">
      <c r="B14" s="2" t="s">
        <v>13</v>
      </c>
      <c r="C14" s="1" t="s">
        <v>12</v>
      </c>
      <c r="D14" s="15"/>
      <c r="E14" s="15"/>
      <c r="F14" s="15"/>
      <c r="G14" s="15"/>
      <c r="H14" s="15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94</v>
      </c>
      <c r="C15" s="1" t="s">
        <v>12</v>
      </c>
      <c r="D15" s="15">
        <f>+Datos!D39</f>
        <v>39754.100399999988</v>
      </c>
      <c r="E15" s="15">
        <f>+Datos!E39</f>
        <v>44000</v>
      </c>
      <c r="F15" s="15">
        <f>+Datos!F39</f>
        <v>47860</v>
      </c>
      <c r="G15" s="15">
        <f>+Datos!G39</f>
        <v>49359.07</v>
      </c>
      <c r="H15" s="15">
        <f>+Datos!H39</f>
        <v>54122.220000000008</v>
      </c>
      <c r="I15" s="14"/>
      <c r="J15" s="14"/>
      <c r="K15" s="14"/>
      <c r="L15" s="14"/>
      <c r="M15" s="14"/>
      <c r="N15" s="14"/>
      <c r="O15" s="14"/>
    </row>
    <row r="16" spans="2:15" ht="15" customHeight="1" x14ac:dyDescent="0.25">
      <c r="B16" s="2" t="s">
        <v>14</v>
      </c>
      <c r="C16" s="1" t="s">
        <v>15</v>
      </c>
      <c r="D16" s="15">
        <f>+Datos!D89</f>
        <v>11267.231</v>
      </c>
      <c r="E16" s="15">
        <f>+Datos!E89</f>
        <v>15214.2</v>
      </c>
      <c r="F16" s="15">
        <f>+Datos!F89</f>
        <v>14037.7</v>
      </c>
      <c r="G16" s="15">
        <f>+Datos!G89</f>
        <v>14174.208000000001</v>
      </c>
      <c r="H16" s="15">
        <f>+Datos!H89</f>
        <v>15701.602999999999</v>
      </c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16</v>
      </c>
      <c r="C17" s="1" t="s">
        <v>12</v>
      </c>
      <c r="D17" s="15">
        <f>+Datos!D57</f>
        <v>35106.71</v>
      </c>
      <c r="E17" s="15">
        <f>+Datos!E57</f>
        <v>39792.533000000003</v>
      </c>
      <c r="F17" s="15">
        <f>+Datos!F57</f>
        <v>42339.169999999991</v>
      </c>
      <c r="G17" s="15">
        <f>+Datos!G57</f>
        <v>43252.69</v>
      </c>
      <c r="H17" s="15">
        <f>+Datos!H57</f>
        <v>47213.729999999996</v>
      </c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17</v>
      </c>
      <c r="C18" s="1"/>
      <c r="D18" s="15">
        <f>+Datos!D73</f>
        <v>17883</v>
      </c>
      <c r="E18" s="15">
        <f>+Datos!E73</f>
        <v>19044</v>
      </c>
      <c r="F18" s="15">
        <f>+Datos!F73</f>
        <v>19779</v>
      </c>
      <c r="G18" s="15">
        <f>+Datos!G73</f>
        <v>20120</v>
      </c>
      <c r="H18" s="15">
        <f>+Datos!H73</f>
        <v>21407</v>
      </c>
      <c r="I18" s="4"/>
    </row>
    <row r="19" spans="2:15" x14ac:dyDescent="0.25">
      <c r="B19" s="2" t="s">
        <v>92</v>
      </c>
      <c r="C19" s="16" t="s">
        <v>18</v>
      </c>
      <c r="D19" s="14"/>
      <c r="E19" s="14"/>
      <c r="F19" s="14"/>
      <c r="G19" s="14"/>
      <c r="H19" s="14"/>
      <c r="I19" s="4"/>
    </row>
    <row r="20" spans="2:15" x14ac:dyDescent="0.25">
      <c r="B20" s="2" t="s">
        <v>19</v>
      </c>
      <c r="C20" s="1" t="s">
        <v>20</v>
      </c>
      <c r="D20" s="17">
        <f>+Datos!D111</f>
        <v>0</v>
      </c>
      <c r="E20" s="17">
        <f>+Datos!E111</f>
        <v>0</v>
      </c>
      <c r="F20" s="17">
        <f>+Datos!F111</f>
        <v>8.9220000000000006</v>
      </c>
      <c r="G20" s="17">
        <f>+Datos!G111</f>
        <v>9.1549999999999994</v>
      </c>
      <c r="H20" s="17">
        <f>+Datos!H111</f>
        <v>9.8239999999999998</v>
      </c>
      <c r="I20" s="4"/>
    </row>
    <row r="21" spans="2:15" ht="15" customHeight="1" x14ac:dyDescent="0.25">
      <c r="B21" s="2" t="s">
        <v>21</v>
      </c>
      <c r="C21" s="1" t="s">
        <v>20</v>
      </c>
      <c r="D21" s="17">
        <f>+Datos!D5</f>
        <v>10.079999999999998</v>
      </c>
      <c r="E21" s="17">
        <f>+Datos!E5</f>
        <v>10.08</v>
      </c>
      <c r="F21" s="17">
        <f>+Datos!F5</f>
        <v>15.75</v>
      </c>
      <c r="G21" s="17">
        <f>+Datos!G5</f>
        <v>16.05</v>
      </c>
      <c r="H21" s="17">
        <f>+Datos!H5</f>
        <v>16.120000000000005</v>
      </c>
    </row>
    <row r="22" spans="2:15" x14ac:dyDescent="0.25">
      <c r="B22" s="2" t="s">
        <v>22</v>
      </c>
      <c r="C22" s="1" t="s">
        <v>20</v>
      </c>
      <c r="D22" s="17">
        <f>+Datos!D21</f>
        <v>9.2700000000000014</v>
      </c>
      <c r="E22" s="17">
        <f>+Datos!E21</f>
        <v>9.27</v>
      </c>
      <c r="F22" s="17">
        <f>+Datos!F21</f>
        <v>15.26</v>
      </c>
      <c r="G22" s="17">
        <f>+Datos!G21</f>
        <v>15.709999999999992</v>
      </c>
      <c r="H22" s="17">
        <f>+Datos!H21</f>
        <v>15.779999999999992</v>
      </c>
    </row>
    <row r="23" spans="2:15" ht="15" customHeight="1" x14ac:dyDescent="0.25">
      <c r="B23" s="2" t="s">
        <v>93</v>
      </c>
      <c r="C23" s="2"/>
      <c r="D23" s="19"/>
      <c r="E23" s="19"/>
      <c r="F23" s="19"/>
      <c r="G23" s="19"/>
      <c r="H23" s="19"/>
    </row>
    <row r="25" spans="2:15" ht="15.75" x14ac:dyDescent="0.25">
      <c r="B25" s="26" t="s">
        <v>95</v>
      </c>
    </row>
    <row r="26" spans="2:15" ht="17.25" x14ac:dyDescent="0.25">
      <c r="B26" t="s">
        <v>98</v>
      </c>
    </row>
    <row r="27" spans="2:15" ht="18" x14ac:dyDescent="0.35">
      <c r="B27" s="26" t="s">
        <v>96</v>
      </c>
    </row>
    <row r="28" spans="2:15" ht="18" x14ac:dyDescent="0.35">
      <c r="B28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6F901-0F97-48BE-802B-8F47E6C8650E}">
  <sheetPr>
    <tabColor rgb="FFC00000"/>
  </sheetPr>
  <dimension ref="B1:O28"/>
  <sheetViews>
    <sheetView zoomScale="120" zoomScaleNormal="120" workbookViewId="0">
      <selection activeCell="D18" sqref="D18"/>
    </sheetView>
  </sheetViews>
  <sheetFormatPr baseColWidth="10" defaultRowHeight="15" x14ac:dyDescent="0.25"/>
  <cols>
    <col min="2" max="2" width="43.42578125" customWidth="1"/>
    <col min="3" max="3" width="12.7109375" customWidth="1"/>
    <col min="4" max="4" width="13.28515625" bestFit="1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ht="15" customHeight="1" x14ac:dyDescent="0.25">
      <c r="B3" s="2" t="s">
        <v>1</v>
      </c>
      <c r="C3" t="s">
        <v>100</v>
      </c>
    </row>
    <row r="4" spans="2:15" ht="15.75" customHeight="1" x14ac:dyDescent="0.25">
      <c r="B4" s="2" t="s">
        <v>2</v>
      </c>
      <c r="C4" t="s">
        <v>110</v>
      </c>
    </row>
    <row r="5" spans="2:15" x14ac:dyDescent="0.25">
      <c r="B5" s="2" t="s">
        <v>3</v>
      </c>
      <c r="C5" t="s">
        <v>39</v>
      </c>
    </row>
    <row r="6" spans="2:15" ht="15" customHeight="1" x14ac:dyDescent="0.25">
      <c r="B6" s="2" t="s">
        <v>4</v>
      </c>
      <c r="C6" t="s">
        <v>102</v>
      </c>
    </row>
    <row r="7" spans="2:15" x14ac:dyDescent="0.25">
      <c r="B7" s="2" t="s">
        <v>5</v>
      </c>
      <c r="C7" t="s">
        <v>23</v>
      </c>
    </row>
    <row r="8" spans="2:15" x14ac:dyDescent="0.25">
      <c r="B8" s="2" t="s">
        <v>90</v>
      </c>
      <c r="C8" s="3"/>
      <c r="D8" s="1"/>
    </row>
    <row r="9" spans="2:15" x14ac:dyDescent="0.25">
      <c r="B9" s="2" t="s">
        <v>91</v>
      </c>
      <c r="C9" s="3"/>
      <c r="D9" s="1"/>
    </row>
    <row r="10" spans="2:15" x14ac:dyDescent="0.25">
      <c r="B10" s="2" t="s">
        <v>104</v>
      </c>
      <c r="C10" s="3"/>
      <c r="D10" s="1"/>
    </row>
    <row r="11" spans="2:15" ht="15.75" thickBot="1" x14ac:dyDescent="0.3">
      <c r="B11" s="2"/>
      <c r="C11" s="2"/>
      <c r="D11" s="6"/>
      <c r="E11" s="6"/>
      <c r="F11" s="6"/>
      <c r="G11" s="6"/>
      <c r="H11" s="6"/>
    </row>
    <row r="12" spans="2:15" ht="15.75" thickBot="1" x14ac:dyDescent="0.3">
      <c r="B12" s="2"/>
      <c r="C12" s="1" t="s">
        <v>10</v>
      </c>
      <c r="D12" s="7">
        <v>2014</v>
      </c>
      <c r="E12" s="8">
        <f>+D12+1</f>
        <v>2015</v>
      </c>
      <c r="F12" s="8">
        <f t="shared" ref="F12:O12" si="0">+E12+1</f>
        <v>2016</v>
      </c>
      <c r="G12" s="8">
        <f t="shared" si="0"/>
        <v>2017</v>
      </c>
      <c r="H12" s="9">
        <f t="shared" si="0"/>
        <v>2018</v>
      </c>
      <c r="I12" s="10">
        <f t="shared" si="0"/>
        <v>2019</v>
      </c>
      <c r="J12" s="11">
        <f t="shared" si="0"/>
        <v>2020</v>
      </c>
      <c r="K12" s="11">
        <f t="shared" si="0"/>
        <v>2021</v>
      </c>
      <c r="L12" s="11">
        <f t="shared" si="0"/>
        <v>2022</v>
      </c>
      <c r="M12" s="11">
        <f t="shared" si="0"/>
        <v>2023</v>
      </c>
      <c r="N12" s="11">
        <f t="shared" si="0"/>
        <v>2024</v>
      </c>
      <c r="O12" s="12">
        <f t="shared" si="0"/>
        <v>2025</v>
      </c>
    </row>
    <row r="13" spans="2:15" x14ac:dyDescent="0.25">
      <c r="B13" s="2" t="s">
        <v>11</v>
      </c>
      <c r="C13" s="1" t="s">
        <v>12</v>
      </c>
      <c r="D13" s="13"/>
      <c r="E13" s="13"/>
      <c r="F13" s="13"/>
      <c r="G13" s="13"/>
      <c r="H13" s="13"/>
      <c r="I13" s="14"/>
      <c r="J13" s="14"/>
      <c r="K13" s="14"/>
      <c r="L13" s="14"/>
      <c r="M13" s="14"/>
      <c r="N13" s="14"/>
      <c r="O13" s="14"/>
    </row>
    <row r="14" spans="2:15" x14ac:dyDescent="0.25">
      <c r="B14" s="2" t="s">
        <v>13</v>
      </c>
      <c r="C14" s="1" t="s">
        <v>12</v>
      </c>
      <c r="D14" s="15"/>
      <c r="E14" s="15"/>
      <c r="F14" s="15"/>
      <c r="G14" s="15"/>
      <c r="H14" s="15"/>
      <c r="I14" s="14"/>
      <c r="J14" s="14"/>
      <c r="K14" s="14"/>
      <c r="L14" s="14"/>
      <c r="M14" s="14"/>
      <c r="N14" s="14"/>
      <c r="O14" s="14"/>
    </row>
    <row r="15" spans="2:15" x14ac:dyDescent="0.25">
      <c r="B15" s="2" t="s">
        <v>94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63</v>
      </c>
      <c r="C16" s="1" t="s">
        <v>24</v>
      </c>
      <c r="D16" s="28"/>
      <c r="E16" s="28"/>
      <c r="F16" s="28"/>
      <c r="G16" s="28"/>
      <c r="H16" s="28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16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17</v>
      </c>
      <c r="C18" s="1"/>
      <c r="D18" s="15"/>
      <c r="E18" s="15"/>
      <c r="F18" s="15"/>
      <c r="G18" s="15"/>
      <c r="H18" s="15"/>
      <c r="I18" s="4"/>
    </row>
    <row r="19" spans="2:15" x14ac:dyDescent="0.25">
      <c r="B19" s="2" t="s">
        <v>92</v>
      </c>
      <c r="C19" s="16" t="s">
        <v>18</v>
      </c>
      <c r="D19" s="14"/>
      <c r="E19" s="14"/>
      <c r="F19" s="14"/>
      <c r="G19" s="14"/>
      <c r="H19" s="14"/>
      <c r="I19" s="4"/>
    </row>
    <row r="20" spans="2:15" x14ac:dyDescent="0.25">
      <c r="B20" s="2" t="s">
        <v>19</v>
      </c>
      <c r="C20" s="1" t="s">
        <v>20</v>
      </c>
      <c r="D20" s="14"/>
      <c r="E20" s="14"/>
      <c r="F20" s="19"/>
      <c r="G20" s="19"/>
      <c r="H20" s="19"/>
      <c r="I20" s="4"/>
    </row>
    <row r="21" spans="2:15" ht="15" customHeight="1" x14ac:dyDescent="0.25">
      <c r="B21" s="2" t="s">
        <v>21</v>
      </c>
      <c r="C21" s="1" t="s">
        <v>20</v>
      </c>
      <c r="D21" s="17"/>
      <c r="E21" s="17"/>
      <c r="F21" s="17"/>
      <c r="G21" s="17"/>
      <c r="H21" s="17"/>
    </row>
    <row r="22" spans="2:15" x14ac:dyDescent="0.25">
      <c r="B22" s="2" t="s">
        <v>22</v>
      </c>
      <c r="C22" s="1" t="s">
        <v>20</v>
      </c>
      <c r="D22" s="17"/>
      <c r="E22" s="17"/>
      <c r="F22" s="17"/>
      <c r="G22" s="18"/>
      <c r="H22" s="17"/>
    </row>
    <row r="23" spans="2:15" ht="15" customHeight="1" x14ac:dyDescent="0.25">
      <c r="B23" s="2" t="s">
        <v>93</v>
      </c>
      <c r="C23" s="2"/>
      <c r="D23" s="19"/>
      <c r="E23" s="19"/>
      <c r="F23" s="19"/>
      <c r="G23" s="19"/>
      <c r="H23" s="19"/>
    </row>
    <row r="25" spans="2:15" ht="15.75" x14ac:dyDescent="0.25">
      <c r="B25" s="26" t="s">
        <v>95</v>
      </c>
    </row>
    <row r="26" spans="2:15" ht="17.25" x14ac:dyDescent="0.25">
      <c r="B26" t="s">
        <v>98</v>
      </c>
    </row>
    <row r="27" spans="2:15" ht="18" x14ac:dyDescent="0.35">
      <c r="B27" s="26" t="s">
        <v>96</v>
      </c>
    </row>
    <row r="28" spans="2:15" ht="15" customHeight="1" x14ac:dyDescent="0.35">
      <c r="B28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37730-7AD9-4FAA-BC09-C3FE8454B339}">
  <sheetPr>
    <tabColor theme="7" tint="0.79998168889431442"/>
  </sheetPr>
  <dimension ref="B1:O33"/>
  <sheetViews>
    <sheetView showGridLines="0" topLeftCell="B13" zoomScale="130" zoomScaleNormal="130" workbookViewId="0">
      <selection activeCell="B20" sqref="B20:B21"/>
    </sheetView>
  </sheetViews>
  <sheetFormatPr baseColWidth="10" defaultRowHeight="15" x14ac:dyDescent="0.25"/>
  <cols>
    <col min="1" max="1" width="16.140625" customWidth="1"/>
    <col min="2" max="2" width="50.8554687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ht="15" customHeight="1" x14ac:dyDescent="0.25">
      <c r="B3" s="2" t="s">
        <v>1</v>
      </c>
      <c r="C3" s="1" t="s">
        <v>100</v>
      </c>
    </row>
    <row r="4" spans="2:15" ht="15.75" customHeight="1" x14ac:dyDescent="0.25">
      <c r="B4" s="2" t="s">
        <v>2</v>
      </c>
      <c r="C4" s="1" t="s">
        <v>101</v>
      </c>
    </row>
    <row r="5" spans="2:15" x14ac:dyDescent="0.25">
      <c r="B5" s="2" t="s">
        <v>3</v>
      </c>
      <c r="C5" s="1" t="s">
        <v>42</v>
      </c>
    </row>
    <row r="6" spans="2:15" ht="15" customHeight="1" x14ac:dyDescent="0.25">
      <c r="B6" s="2" t="s">
        <v>4</v>
      </c>
      <c r="C6" s="1" t="s">
        <v>102</v>
      </c>
    </row>
    <row r="7" spans="2:15" x14ac:dyDescent="0.25">
      <c r="B7" s="2" t="s">
        <v>5</v>
      </c>
      <c r="C7" s="1" t="s">
        <v>103</v>
      </c>
    </row>
    <row r="8" spans="2:15" x14ac:dyDescent="0.25">
      <c r="B8" s="2" t="s">
        <v>105</v>
      </c>
      <c r="C8" s="3">
        <f>SUM(F20:H20)/SUM(F18:H18)</f>
        <v>13.231302586681062</v>
      </c>
    </row>
    <row r="9" spans="2:15" x14ac:dyDescent="0.25">
      <c r="B9" s="2" t="s">
        <v>90</v>
      </c>
      <c r="C9" s="76">
        <v>0.27718065536918751</v>
      </c>
      <c r="D9" s="1"/>
    </row>
    <row r="10" spans="2:15" x14ac:dyDescent="0.25">
      <c r="B10" s="2" t="s">
        <v>91</v>
      </c>
      <c r="C10" s="4">
        <f>((H15/D15)^(1/4))-1</f>
        <v>6.2553416093206415E-2</v>
      </c>
      <c r="D10" s="1"/>
    </row>
    <row r="11" spans="2:15" x14ac:dyDescent="0.25">
      <c r="B11" s="2" t="s">
        <v>104</v>
      </c>
      <c r="C11" s="4">
        <f>SUM(D22:H22)/SUM(D15:H15)</f>
        <v>0.84237616434307439</v>
      </c>
    </row>
    <row r="12" spans="2:15" x14ac:dyDescent="0.25">
      <c r="B12" s="2" t="s">
        <v>106</v>
      </c>
      <c r="C12" s="4">
        <f>SUM(F19:H19)/SUM(F15:H15)</f>
        <v>0.16051175725136119</v>
      </c>
      <c r="D12" s="6"/>
      <c r="E12" s="6"/>
      <c r="F12" s="6"/>
      <c r="G12" s="6"/>
      <c r="H12" s="6"/>
    </row>
    <row r="13" spans="2:15" ht="15.75" thickBot="1" x14ac:dyDescent="0.3">
      <c r="B13" s="2"/>
      <c r="C13" s="2"/>
      <c r="D13" s="6"/>
      <c r="E13" s="6"/>
      <c r="F13" s="6"/>
      <c r="G13" s="6"/>
      <c r="H13" s="6"/>
    </row>
    <row r="14" spans="2:15" ht="15.75" thickBot="1" x14ac:dyDescent="0.3">
      <c r="B14" s="2"/>
      <c r="C14" s="1" t="s">
        <v>10</v>
      </c>
      <c r="D14" s="7">
        <v>2014</v>
      </c>
      <c r="E14" s="8">
        <f>+D14+1</f>
        <v>2015</v>
      </c>
      <c r="F14" s="8">
        <f t="shared" ref="F14:O14" si="0">+E14+1</f>
        <v>2016</v>
      </c>
      <c r="G14" s="8">
        <f t="shared" si="0"/>
        <v>2017</v>
      </c>
      <c r="H14" s="9">
        <f t="shared" si="0"/>
        <v>2018</v>
      </c>
      <c r="I14" s="10">
        <f t="shared" si="0"/>
        <v>2019</v>
      </c>
      <c r="J14" s="11">
        <f t="shared" si="0"/>
        <v>2020</v>
      </c>
      <c r="K14" s="11">
        <f t="shared" si="0"/>
        <v>2021</v>
      </c>
      <c r="L14" s="11">
        <f t="shared" si="0"/>
        <v>2022</v>
      </c>
      <c r="M14" s="11">
        <f t="shared" si="0"/>
        <v>2023</v>
      </c>
      <c r="N14" s="11">
        <f t="shared" si="0"/>
        <v>2024</v>
      </c>
      <c r="O14" s="12">
        <f t="shared" si="0"/>
        <v>2025</v>
      </c>
    </row>
    <row r="15" spans="2:15" x14ac:dyDescent="0.25">
      <c r="B15" s="2" t="s">
        <v>11</v>
      </c>
      <c r="C15" s="1" t="s">
        <v>12</v>
      </c>
      <c r="D15" s="75">
        <f>+D16+D17</f>
        <v>45834.749141093853</v>
      </c>
      <c r="E15" s="75">
        <f t="shared" ref="E15:H15" si="1">+E16+E17</f>
        <v>51150.008000000002</v>
      </c>
      <c r="F15" s="75">
        <f t="shared" si="1"/>
        <v>55241.41</v>
      </c>
      <c r="G15" s="75">
        <f t="shared" si="1"/>
        <v>59494.525999999991</v>
      </c>
      <c r="H15" s="75">
        <f t="shared" si="1"/>
        <v>58424.895768660623</v>
      </c>
      <c r="I15" s="14">
        <f>H15*(1+$C$10)</f>
        <v>62079.572583879868</v>
      </c>
      <c r="J15" s="14">
        <f t="shared" ref="J15:O15" si="2">I15*(1+$C$10)</f>
        <v>65962.861918607712</v>
      </c>
      <c r="K15" s="14">
        <f t="shared" si="2"/>
        <v>70089.064266901099</v>
      </c>
      <c r="L15" s="14">
        <f t="shared" si="2"/>
        <v>74473.374667572047</v>
      </c>
      <c r="M15" s="14">
        <f t="shared" si="2"/>
        <v>79131.938661017935</v>
      </c>
      <c r="N15" s="14">
        <f t="shared" si="2"/>
        <v>84081.911746342681</v>
      </c>
      <c r="O15" s="14">
        <f t="shared" si="2"/>
        <v>89341.522557723918</v>
      </c>
    </row>
    <row r="16" spans="2:15" x14ac:dyDescent="0.25">
      <c r="B16" s="2" t="s">
        <v>13</v>
      </c>
      <c r="C16" s="1" t="s">
        <v>12</v>
      </c>
      <c r="D16" s="15"/>
      <c r="E16" s="15"/>
      <c r="F16" s="15"/>
      <c r="G16" s="15"/>
      <c r="H16" s="15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94</v>
      </c>
      <c r="C17" s="1" t="s">
        <v>12</v>
      </c>
      <c r="D17" s="15">
        <f>+Datos!D41</f>
        <v>45834.749141093853</v>
      </c>
      <c r="E17" s="15">
        <f>+Datos!E41</f>
        <v>51150.008000000002</v>
      </c>
      <c r="F17" s="15">
        <f>+Datos!F41</f>
        <v>55241.41</v>
      </c>
      <c r="G17" s="15">
        <f>+Datos!G41</f>
        <v>59494.525999999991</v>
      </c>
      <c r="H17" s="15">
        <f>+Datos!H41</f>
        <v>58424.895768660623</v>
      </c>
      <c r="I17" s="14">
        <f>+I15-I16</f>
        <v>62079.572583879868</v>
      </c>
      <c r="J17" s="14">
        <f t="shared" ref="J17:O17" si="3">+J15-J16</f>
        <v>65962.861918607712</v>
      </c>
      <c r="K17" s="14">
        <f t="shared" si="3"/>
        <v>70089.064266901099</v>
      </c>
      <c r="L17" s="14">
        <f t="shared" si="3"/>
        <v>74473.374667572047</v>
      </c>
      <c r="M17" s="14">
        <f t="shared" si="3"/>
        <v>79131.938661017935</v>
      </c>
      <c r="N17" s="14">
        <f t="shared" si="3"/>
        <v>84081.911746342681</v>
      </c>
      <c r="O17" s="14">
        <f t="shared" si="3"/>
        <v>89341.522557723918</v>
      </c>
    </row>
    <row r="18" spans="2:15" x14ac:dyDescent="0.25">
      <c r="B18" s="2" t="s">
        <v>25</v>
      </c>
      <c r="C18" s="1" t="s">
        <v>12</v>
      </c>
      <c r="D18" s="15">
        <f>+D17-D19</f>
        <v>45415.109466582391</v>
      </c>
      <c r="E18" s="15">
        <f t="shared" ref="E18:H18" si="4">+E17-E19</f>
        <v>49661.704281796665</v>
      </c>
      <c r="F18" s="15">
        <f t="shared" si="4"/>
        <v>53151.033241101519</v>
      </c>
      <c r="G18" s="15">
        <f t="shared" si="4"/>
        <v>46841.12493202358</v>
      </c>
      <c r="H18" s="15">
        <f t="shared" si="4"/>
        <v>45374.324201240481</v>
      </c>
      <c r="I18" s="14">
        <f>+I17-I19</f>
        <v>52115.071299027884</v>
      </c>
      <c r="J18" s="14">
        <f t="shared" ref="J18:O18" si="5">+J17-J19</f>
        <v>55375.047038723096</v>
      </c>
      <c r="K18" s="14">
        <f t="shared" si="5"/>
        <v>58838.94539731722</v>
      </c>
      <c r="L18" s="14">
        <f t="shared" si="5"/>
        <v>62519.52243124105</v>
      </c>
      <c r="M18" s="14">
        <f t="shared" si="5"/>
        <v>66430.332131831019</v>
      </c>
      <c r="N18" s="14">
        <f t="shared" si="5"/>
        <v>70585.776338883355</v>
      </c>
      <c r="O18" s="14">
        <f t="shared" si="5"/>
        <v>75001.157776471533</v>
      </c>
    </row>
    <row r="19" spans="2:15" x14ac:dyDescent="0.25">
      <c r="B19" s="2" t="s">
        <v>26</v>
      </c>
      <c r="C19" s="1" t="s">
        <v>12</v>
      </c>
      <c r="D19" s="15">
        <f>D21/$C$9</f>
        <v>419.63967451146357</v>
      </c>
      <c r="E19" s="15">
        <f t="shared" ref="E19:H19" si="6">E21/$C$9</f>
        <v>1488.3037182033388</v>
      </c>
      <c r="F19" s="15">
        <f t="shared" si="6"/>
        <v>2090.3767588984847</v>
      </c>
      <c r="G19" s="15">
        <f t="shared" si="6"/>
        <v>12653.401067976414</v>
      </c>
      <c r="H19" s="15">
        <f t="shared" si="6"/>
        <v>13050.571567420144</v>
      </c>
      <c r="I19" s="14">
        <f>+I15*$C$12</f>
        <v>9964.5012848519818</v>
      </c>
      <c r="J19" s="14">
        <f t="shared" ref="J19:O19" si="7">+J15*$C$12</f>
        <v>10587.814879884618</v>
      </c>
      <c r="K19" s="14">
        <f t="shared" si="7"/>
        <v>11250.118869583883</v>
      </c>
      <c r="L19" s="14">
        <f t="shared" si="7"/>
        <v>11953.852236330997</v>
      </c>
      <c r="M19" s="14">
        <f t="shared" si="7"/>
        <v>12701.606529186914</v>
      </c>
      <c r="N19" s="14">
        <f t="shared" si="7"/>
        <v>13496.135407459331</v>
      </c>
      <c r="O19" s="14">
        <f t="shared" si="7"/>
        <v>14340.36478125239</v>
      </c>
    </row>
    <row r="20" spans="2:15" x14ac:dyDescent="0.25">
      <c r="B20" s="2" t="s">
        <v>27</v>
      </c>
      <c r="C20" s="1" t="s">
        <v>28</v>
      </c>
      <c r="D20" s="15">
        <f>+Datos!D92</f>
        <v>571963.42796784278</v>
      </c>
      <c r="E20" s="15">
        <f>+Datos!E92</f>
        <v>612920.54899999988</v>
      </c>
      <c r="F20" s="15">
        <f>+Datos!F92</f>
        <v>663158.38600000006</v>
      </c>
      <c r="G20" s="15">
        <f>+Datos!G92</f>
        <v>620081.93500000006</v>
      </c>
      <c r="H20" s="15">
        <f>+Datos!H92</f>
        <v>640147.59325666993</v>
      </c>
      <c r="I20" s="14">
        <f>+I18*$C$8</f>
        <v>689550.27768389566</v>
      </c>
      <c r="J20" s="14">
        <f t="shared" ref="J20:O20" si="8">+J18*$C$8</f>
        <v>732684.00312104239</v>
      </c>
      <c r="K20" s="14">
        <f t="shared" si="8"/>
        <v>778515.89043310913</v>
      </c>
      <c r="L20" s="14">
        <f t="shared" si="8"/>
        <v>827214.7188625444</v>
      </c>
      <c r="M20" s="14">
        <f t="shared" si="8"/>
        <v>878959.82536997786</v>
      </c>
      <c r="N20" s="14">
        <f t="shared" si="8"/>
        <v>933941.76505555829</v>
      </c>
      <c r="O20" s="14">
        <f t="shared" si="8"/>
        <v>992363.01289190224</v>
      </c>
    </row>
    <row r="21" spans="2:15" x14ac:dyDescent="0.25">
      <c r="B21" s="2" t="s">
        <v>29</v>
      </c>
      <c r="C21" s="1" t="s">
        <v>15</v>
      </c>
      <c r="D21" s="15">
        <f>+Datos!D93</f>
        <v>116.316</v>
      </c>
      <c r="E21" s="15">
        <f>+Datos!E93</f>
        <v>412.529</v>
      </c>
      <c r="F21" s="15">
        <f>+Datos!F93</f>
        <v>579.41200000000003</v>
      </c>
      <c r="G21" s="15">
        <f>+Datos!G93</f>
        <v>3507.2780006708795</v>
      </c>
      <c r="H21" s="15">
        <f>+Datos!H93</f>
        <v>3617.36598</v>
      </c>
      <c r="I21" s="14">
        <f>+I19*$C$9</f>
        <v>2761.9669965623834</v>
      </c>
      <c r="J21" s="14">
        <f t="shared" ref="J21:O21" si="9">+J19*$C$9</f>
        <v>2934.7374673340537</v>
      </c>
      <c r="K21" s="14">
        <f t="shared" si="9"/>
        <v>3118.3153212525235</v>
      </c>
      <c r="L21" s="14">
        <f t="shared" si="9"/>
        <v>3313.3765970526533</v>
      </c>
      <c r="M21" s="14">
        <f t="shared" si="9"/>
        <v>3520.6396220015799</v>
      </c>
      <c r="N21" s="14">
        <f t="shared" si="9"/>
        <v>3740.8676571908741</v>
      </c>
      <c r="O21" s="14">
        <f t="shared" si="9"/>
        <v>3974.8717083007527</v>
      </c>
    </row>
    <row r="22" spans="2:15" x14ac:dyDescent="0.25">
      <c r="B22" s="2" t="s">
        <v>16</v>
      </c>
      <c r="C22" s="1" t="s">
        <v>12</v>
      </c>
      <c r="D22" s="15">
        <f>+Datos!D59</f>
        <v>37833.118999999999</v>
      </c>
      <c r="E22" s="15">
        <f>+Datos!E59</f>
        <v>41946.923999999992</v>
      </c>
      <c r="F22" s="15">
        <f>+Datos!F59</f>
        <v>46627.072999999997</v>
      </c>
      <c r="G22" s="15">
        <f>+Datos!G59</f>
        <v>48820.517</v>
      </c>
      <c r="H22" s="15">
        <f>+Datos!H59</f>
        <v>52336.572</v>
      </c>
      <c r="I22" s="14">
        <f>I15*$C$11</f>
        <v>52294.352237266205</v>
      </c>
      <c r="J22" s="14">
        <f t="shared" ref="J22:O22" si="10">J15*$C$11</f>
        <v>55565.542612088611</v>
      </c>
      <c r="K22" s="14">
        <f t="shared" si="10"/>
        <v>59041.357119547385</v>
      </c>
      <c r="L22" s="14">
        <f t="shared" si="10"/>
        <v>62734.595698154022</v>
      </c>
      <c r="M22" s="14">
        <f t="shared" si="10"/>
        <v>66658.858966299726</v>
      </c>
      <c r="N22" s="14">
        <f t="shared" si="10"/>
        <v>70828.598307517037</v>
      </c>
      <c r="O22" s="14">
        <f t="shared" si="10"/>
        <v>75259.169088745737</v>
      </c>
    </row>
    <row r="23" spans="2:15" x14ac:dyDescent="0.25">
      <c r="B23" s="2" t="s">
        <v>17</v>
      </c>
      <c r="C23" s="1"/>
      <c r="D23" s="15">
        <f>+Datos!D75</f>
        <v>18188</v>
      </c>
      <c r="E23" s="15">
        <f>+Datos!E75</f>
        <v>20295</v>
      </c>
      <c r="F23" s="15">
        <f>+Datos!F75</f>
        <v>22711</v>
      </c>
      <c r="G23" s="15">
        <f>+Datos!G75</f>
        <v>25616</v>
      </c>
      <c r="H23" s="15">
        <f>+Datos!H75</f>
        <v>28263</v>
      </c>
      <c r="I23" s="4"/>
    </row>
    <row r="24" spans="2:15" x14ac:dyDescent="0.25">
      <c r="B24" s="2" t="s">
        <v>92</v>
      </c>
      <c r="C24" s="16" t="s">
        <v>18</v>
      </c>
      <c r="D24" s="14">
        <f>(D22*1000/D23)/12</f>
        <v>173.3428588446595</v>
      </c>
      <c r="E24" s="14">
        <f>(E22*1000/E23)/12</f>
        <v>172.2383345651638</v>
      </c>
      <c r="F24" s="14">
        <f>(F22*1000/F23)/12</f>
        <v>171.08843365182804</v>
      </c>
      <c r="G24" s="14">
        <f>(G22*1000/G23)/12</f>
        <v>158.82169021965439</v>
      </c>
      <c r="H24" s="14">
        <f>(H22*1000/H23)/12</f>
        <v>154.31415631744684</v>
      </c>
      <c r="I24" s="4"/>
    </row>
    <row r="25" spans="2:15" x14ac:dyDescent="0.25">
      <c r="B25" s="2" t="s">
        <v>19</v>
      </c>
      <c r="C25" s="1" t="s">
        <v>20</v>
      </c>
      <c r="D25" s="17">
        <f>+Datos!D113</f>
        <v>0</v>
      </c>
      <c r="E25" s="17">
        <f>+Datos!E113</f>
        <v>0</v>
      </c>
      <c r="F25" s="17">
        <f>+Datos!F113</f>
        <v>10.15507</v>
      </c>
      <c r="G25" s="17">
        <f>+Datos!G113</f>
        <v>11.0601664072266</v>
      </c>
      <c r="H25" s="17">
        <f>+Datos!H113</f>
        <v>11.7398552093505</v>
      </c>
      <c r="I25" s="4"/>
    </row>
    <row r="26" spans="2:15" ht="15" customHeight="1" x14ac:dyDescent="0.25">
      <c r="B26" s="2" t="s">
        <v>21</v>
      </c>
      <c r="C26" s="1" t="s">
        <v>20</v>
      </c>
      <c r="D26" s="17">
        <f>+Datos!D7</f>
        <v>17.149999999999999</v>
      </c>
      <c r="E26" s="17">
        <f>+Datos!E7</f>
        <v>17.149999999999999</v>
      </c>
      <c r="F26" s="17">
        <f>+Datos!F7</f>
        <v>21.349999999999994</v>
      </c>
      <c r="G26" s="17">
        <f>+Datos!G7</f>
        <v>21.349999999999994</v>
      </c>
      <c r="H26" s="17">
        <f>+Datos!H7</f>
        <v>21.349999999999994</v>
      </c>
    </row>
    <row r="27" spans="2:15" x14ac:dyDescent="0.25">
      <c r="B27" s="2" t="s">
        <v>22</v>
      </c>
      <c r="C27" s="1" t="s">
        <v>20</v>
      </c>
      <c r="D27" s="17">
        <f>+Datos!D23</f>
        <v>14.999999999999998</v>
      </c>
      <c r="E27" s="17">
        <f>+Datos!E23</f>
        <v>15</v>
      </c>
      <c r="F27" s="17">
        <f>+Datos!F23</f>
        <v>19.05</v>
      </c>
      <c r="G27" s="17">
        <f>+Datos!G23</f>
        <v>19.05</v>
      </c>
      <c r="H27" s="17">
        <f>+Datos!H23</f>
        <v>19.05</v>
      </c>
    </row>
    <row r="28" spans="2:15" ht="15" customHeight="1" x14ac:dyDescent="0.25">
      <c r="B28" s="2" t="s">
        <v>93</v>
      </c>
      <c r="C28" s="2"/>
      <c r="D28" s="19">
        <f>D17/(D27*8760)</f>
        <v>0.34881848661410852</v>
      </c>
      <c r="E28" s="19">
        <f>E17/(E27*8760)</f>
        <v>0.38926946727549466</v>
      </c>
      <c r="F28" s="19">
        <f>F17/(F27*8760)</f>
        <v>0.33102871558863362</v>
      </c>
      <c r="G28" s="19">
        <f>G17/(G27*8760)</f>
        <v>0.35651509485971783</v>
      </c>
      <c r="H28" s="19">
        <f>H17/(H27*8760)</f>
        <v>0.3501054409128862</v>
      </c>
    </row>
    <row r="30" spans="2:15" ht="15.75" x14ac:dyDescent="0.25">
      <c r="B30" s="26" t="s">
        <v>95</v>
      </c>
    </row>
    <row r="31" spans="2:15" ht="17.25" x14ac:dyDescent="0.25">
      <c r="B31" t="s">
        <v>98</v>
      </c>
    </row>
    <row r="32" spans="2:15" ht="18" x14ac:dyDescent="0.35">
      <c r="B32" s="26" t="s">
        <v>96</v>
      </c>
    </row>
    <row r="33" spans="2:2" ht="18" x14ac:dyDescent="0.35">
      <c r="B33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3D11-8DAE-4120-80D3-A40725D7C0F0}">
  <sheetPr>
    <tabColor theme="7" tint="0.79998168889431442"/>
  </sheetPr>
  <dimension ref="B1:O34"/>
  <sheetViews>
    <sheetView topLeftCell="A10" zoomScale="130" zoomScaleNormal="130" workbookViewId="0">
      <selection activeCell="B29" sqref="B29:B34"/>
    </sheetView>
  </sheetViews>
  <sheetFormatPr baseColWidth="10" defaultRowHeight="15" x14ac:dyDescent="0.25"/>
  <cols>
    <col min="2" max="2" width="36.42578125" customWidth="1"/>
    <col min="3" max="3" width="12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111</v>
      </c>
    </row>
    <row r="6" spans="2:15" x14ac:dyDescent="0.25">
      <c r="B6" s="2" t="s">
        <v>3</v>
      </c>
      <c r="C6" t="s">
        <v>41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ht="15.75" customHeight="1" x14ac:dyDescent="0.25">
      <c r="B10" s="2" t="s">
        <v>90</v>
      </c>
      <c r="C10" s="76"/>
      <c r="D10" s="1"/>
    </row>
    <row r="11" spans="2:15" x14ac:dyDescent="0.25">
      <c r="B11" s="2" t="s">
        <v>91</v>
      </c>
      <c r="C11" s="3"/>
      <c r="D11" s="1"/>
    </row>
    <row r="12" spans="2:15" x14ac:dyDescent="0.25">
      <c r="B12" s="2" t="s">
        <v>104</v>
      </c>
      <c r="C12" s="3"/>
      <c r="D12" s="1"/>
    </row>
    <row r="13" spans="2:15" x14ac:dyDescent="0.25">
      <c r="B13" s="2" t="s">
        <v>106</v>
      </c>
      <c r="C13" s="3"/>
      <c r="D13" s="1"/>
    </row>
    <row r="14" spans="2:15" ht="15.75" thickBot="1" x14ac:dyDescent="0.3">
      <c r="B14" s="2"/>
      <c r="C14" s="2"/>
      <c r="D14" s="6"/>
      <c r="E14" s="6"/>
      <c r="F14" s="6"/>
      <c r="G14" s="6"/>
      <c r="H14" s="6"/>
    </row>
    <row r="15" spans="2:15" ht="15.75" thickBot="1" x14ac:dyDescent="0.3">
      <c r="B15" s="2"/>
      <c r="C15" s="1" t="s">
        <v>10</v>
      </c>
      <c r="D15" s="7">
        <v>2014</v>
      </c>
      <c r="E15" s="8">
        <f>+D15+1</f>
        <v>2015</v>
      </c>
      <c r="F15" s="8">
        <f t="shared" ref="F15:O15" si="0">+E15+1</f>
        <v>2016</v>
      </c>
      <c r="G15" s="8">
        <f t="shared" si="0"/>
        <v>2017</v>
      </c>
      <c r="H15" s="9">
        <f t="shared" si="0"/>
        <v>2018</v>
      </c>
      <c r="I15" s="10">
        <f t="shared" si="0"/>
        <v>2019</v>
      </c>
      <c r="J15" s="11">
        <f t="shared" si="0"/>
        <v>2020</v>
      </c>
      <c r="K15" s="11">
        <f t="shared" si="0"/>
        <v>2021</v>
      </c>
      <c r="L15" s="11">
        <f t="shared" si="0"/>
        <v>2022</v>
      </c>
      <c r="M15" s="11">
        <f t="shared" si="0"/>
        <v>2023</v>
      </c>
      <c r="N15" s="11">
        <f t="shared" si="0"/>
        <v>2024</v>
      </c>
      <c r="O15" s="12">
        <f t="shared" si="0"/>
        <v>2025</v>
      </c>
    </row>
    <row r="16" spans="2:15" x14ac:dyDescent="0.25">
      <c r="B16" s="2" t="s">
        <v>11</v>
      </c>
      <c r="C16" s="1" t="s">
        <v>12</v>
      </c>
      <c r="D16" s="13"/>
      <c r="E16" s="13"/>
      <c r="F16" s="13"/>
      <c r="G16" s="13"/>
      <c r="H16" s="13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13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94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25</v>
      </c>
      <c r="C19" s="1" t="s">
        <v>12</v>
      </c>
      <c r="D19" s="15"/>
      <c r="E19" s="15"/>
      <c r="F19" s="15"/>
      <c r="G19" s="15"/>
      <c r="H19" s="15"/>
      <c r="I19" s="14"/>
      <c r="J19" s="14"/>
      <c r="K19" s="14"/>
      <c r="L19" s="14"/>
      <c r="M19" s="14"/>
      <c r="N19" s="14"/>
      <c r="O19" s="14"/>
    </row>
    <row r="20" spans="2:15" x14ac:dyDescent="0.25">
      <c r="B20" s="2" t="s">
        <v>26</v>
      </c>
      <c r="C20" s="1" t="s">
        <v>12</v>
      </c>
      <c r="D20" s="15"/>
      <c r="E20" s="15"/>
      <c r="F20" s="15"/>
      <c r="G20" s="15"/>
      <c r="H20" s="15"/>
      <c r="I20" s="14"/>
      <c r="J20" s="14"/>
      <c r="K20" s="14"/>
      <c r="L20" s="14"/>
      <c r="M20" s="14"/>
      <c r="N20" s="14"/>
      <c r="O20" s="14"/>
    </row>
    <row r="21" spans="2:15" x14ac:dyDescent="0.25">
      <c r="B21" s="2" t="s">
        <v>27</v>
      </c>
      <c r="C21" s="1" t="s">
        <v>28</v>
      </c>
      <c r="D21" s="15"/>
      <c r="E21" s="15"/>
      <c r="F21" s="15"/>
      <c r="G21" s="28"/>
      <c r="H21" s="28"/>
      <c r="I21" s="14"/>
      <c r="J21" s="14"/>
      <c r="K21" s="14"/>
      <c r="L21" s="14"/>
      <c r="M21" s="14"/>
      <c r="N21" s="14"/>
      <c r="O21" s="14"/>
    </row>
    <row r="22" spans="2:15" x14ac:dyDescent="0.25">
      <c r="B22" s="2" t="s">
        <v>29</v>
      </c>
      <c r="C22" s="77" t="s">
        <v>15</v>
      </c>
      <c r="D22" s="15"/>
      <c r="E22" s="15"/>
      <c r="F22" s="15"/>
      <c r="G22" s="15"/>
      <c r="H22" s="15"/>
      <c r="I22" s="14"/>
      <c r="J22" s="14"/>
      <c r="K22" s="14"/>
      <c r="L22" s="14"/>
      <c r="M22" s="14"/>
      <c r="N22" s="14"/>
      <c r="O22" s="14"/>
    </row>
    <row r="23" spans="2:15" x14ac:dyDescent="0.25">
      <c r="B23" s="2" t="s">
        <v>16</v>
      </c>
      <c r="C23" s="1" t="s">
        <v>12</v>
      </c>
      <c r="D23" s="15"/>
      <c r="E23" s="15"/>
      <c r="F23" s="15"/>
      <c r="G23" s="15"/>
      <c r="H23" s="15"/>
      <c r="I23" s="14"/>
      <c r="J23" s="14"/>
      <c r="K23" s="14"/>
      <c r="L23" s="14"/>
      <c r="M23" s="14"/>
      <c r="N23" s="14"/>
      <c r="O23" s="14"/>
    </row>
    <row r="24" spans="2:15" x14ac:dyDescent="0.25">
      <c r="B24" s="2" t="s">
        <v>17</v>
      </c>
      <c r="C24" s="1"/>
      <c r="D24" s="15"/>
      <c r="E24" s="15"/>
      <c r="F24" s="15"/>
      <c r="G24" s="15"/>
      <c r="H24" s="15"/>
      <c r="I24" s="4"/>
    </row>
    <row r="25" spans="2:15" x14ac:dyDescent="0.25">
      <c r="B25" s="2" t="s">
        <v>92</v>
      </c>
      <c r="C25" s="16" t="s">
        <v>18</v>
      </c>
      <c r="D25" s="14"/>
      <c r="E25" s="14"/>
      <c r="F25" s="14"/>
      <c r="G25" s="14"/>
      <c r="H25" s="14"/>
      <c r="I25" s="4"/>
    </row>
    <row r="26" spans="2:15" x14ac:dyDescent="0.25">
      <c r="B26" s="2" t="s">
        <v>19</v>
      </c>
      <c r="C26" s="1" t="s">
        <v>20</v>
      </c>
      <c r="D26" s="14"/>
      <c r="E26" s="14"/>
      <c r="F26" s="19"/>
      <c r="G26" s="19"/>
      <c r="H26" s="19"/>
      <c r="I26" s="4"/>
    </row>
    <row r="27" spans="2:15" ht="15" customHeight="1" x14ac:dyDescent="0.25">
      <c r="B27" s="2" t="s">
        <v>21</v>
      </c>
      <c r="C27" s="1" t="s">
        <v>20</v>
      </c>
      <c r="D27" s="17"/>
      <c r="E27" s="17"/>
      <c r="F27" s="17"/>
      <c r="G27" s="17"/>
      <c r="H27" s="17"/>
    </row>
    <row r="28" spans="2:15" x14ac:dyDescent="0.25">
      <c r="B28" s="2" t="s">
        <v>22</v>
      </c>
      <c r="C28" s="1" t="s">
        <v>20</v>
      </c>
      <c r="D28" s="17"/>
      <c r="E28" s="17"/>
      <c r="F28" s="18"/>
      <c r="G28" s="18"/>
      <c r="H28" s="17"/>
    </row>
    <row r="29" spans="2:15" ht="15" customHeight="1" x14ac:dyDescent="0.25">
      <c r="B29" s="2" t="s">
        <v>93</v>
      </c>
      <c r="C29" s="2"/>
      <c r="D29" s="19"/>
      <c r="E29" s="19"/>
      <c r="F29" s="19"/>
      <c r="G29" s="19"/>
      <c r="H29" s="19"/>
    </row>
    <row r="31" spans="2:15" ht="15.75" x14ac:dyDescent="0.25">
      <c r="B31" s="26" t="s">
        <v>95</v>
      </c>
    </row>
    <row r="32" spans="2:15" ht="17.25" x14ac:dyDescent="0.25">
      <c r="B32" t="s">
        <v>98</v>
      </c>
    </row>
    <row r="33" spans="2:2" ht="18" x14ac:dyDescent="0.35">
      <c r="B33" s="26" t="s">
        <v>96</v>
      </c>
    </row>
    <row r="34" spans="2:2" ht="18" x14ac:dyDescent="0.35">
      <c r="B34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E5EF-43F3-4B52-9732-D8880AC9951C}">
  <sheetPr>
    <tabColor theme="7" tint="0.79998168889431442"/>
  </sheetPr>
  <dimension ref="B1:O32"/>
  <sheetViews>
    <sheetView topLeftCell="A7" zoomScale="130" zoomScaleNormal="130" workbookViewId="0">
      <selection activeCell="B23" sqref="B23"/>
    </sheetView>
  </sheetViews>
  <sheetFormatPr baseColWidth="10" defaultRowHeight="15" x14ac:dyDescent="0.25"/>
  <cols>
    <col min="2" max="2" width="39.4257812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ht="15" customHeight="1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40</v>
      </c>
    </row>
    <row r="6" spans="2:15" x14ac:dyDescent="0.25">
      <c r="B6" s="2" t="s">
        <v>3</v>
      </c>
      <c r="C6" t="s">
        <v>69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x14ac:dyDescent="0.25">
      <c r="B9" s="2" t="s">
        <v>105</v>
      </c>
      <c r="C9" s="3"/>
      <c r="D9" s="1"/>
    </row>
    <row r="10" spans="2:15" x14ac:dyDescent="0.25">
      <c r="B10" s="2" t="s">
        <v>90</v>
      </c>
      <c r="C10" s="76"/>
      <c r="D10" s="1"/>
    </row>
    <row r="11" spans="2:15" x14ac:dyDescent="0.25">
      <c r="B11" s="2" t="s">
        <v>91</v>
      </c>
      <c r="C11" s="3"/>
      <c r="D11" s="1"/>
    </row>
    <row r="12" spans="2:15" x14ac:dyDescent="0.25">
      <c r="B12" s="2" t="s">
        <v>104</v>
      </c>
      <c r="C12" s="3"/>
      <c r="D12" s="1"/>
    </row>
    <row r="13" spans="2:15" x14ac:dyDescent="0.25">
      <c r="B13" s="2" t="s">
        <v>106</v>
      </c>
      <c r="C13" s="3"/>
      <c r="D13" s="1"/>
    </row>
    <row r="14" spans="2:15" ht="15.75" thickBot="1" x14ac:dyDescent="0.3">
      <c r="B14" s="2"/>
      <c r="C14" s="2"/>
      <c r="D14" s="6"/>
      <c r="E14" s="6"/>
      <c r="F14" s="6"/>
      <c r="G14" s="6"/>
      <c r="H14" s="6"/>
    </row>
    <row r="15" spans="2:15" ht="15.75" thickBot="1" x14ac:dyDescent="0.3">
      <c r="B15" s="2"/>
      <c r="C15" s="1" t="s">
        <v>10</v>
      </c>
      <c r="D15" s="7">
        <v>2014</v>
      </c>
      <c r="E15" s="8">
        <f>+D15+1</f>
        <v>2015</v>
      </c>
      <c r="F15" s="8">
        <f t="shared" ref="F15:O15" si="0">+E15+1</f>
        <v>2016</v>
      </c>
      <c r="G15" s="8">
        <f t="shared" si="0"/>
        <v>2017</v>
      </c>
      <c r="H15" s="9">
        <f t="shared" si="0"/>
        <v>2018</v>
      </c>
      <c r="I15" s="10">
        <f t="shared" si="0"/>
        <v>2019</v>
      </c>
      <c r="J15" s="11">
        <f t="shared" si="0"/>
        <v>2020</v>
      </c>
      <c r="K15" s="11">
        <f t="shared" si="0"/>
        <v>2021</v>
      </c>
      <c r="L15" s="11">
        <f t="shared" si="0"/>
        <v>2022</v>
      </c>
      <c r="M15" s="11">
        <f t="shared" si="0"/>
        <v>2023</v>
      </c>
      <c r="N15" s="11">
        <f t="shared" si="0"/>
        <v>2024</v>
      </c>
      <c r="O15" s="12">
        <f t="shared" si="0"/>
        <v>2025</v>
      </c>
    </row>
    <row r="16" spans="2:15" x14ac:dyDescent="0.25">
      <c r="B16" s="2" t="s">
        <v>11</v>
      </c>
      <c r="C16" s="1" t="s">
        <v>12</v>
      </c>
      <c r="D16" s="13"/>
      <c r="E16" s="13"/>
      <c r="F16" s="13"/>
      <c r="G16" s="13"/>
      <c r="H16" s="13"/>
      <c r="I16" s="14"/>
      <c r="J16" s="14"/>
      <c r="K16" s="14"/>
      <c r="L16" s="14"/>
      <c r="M16" s="14"/>
      <c r="N16" s="14"/>
      <c r="O16" s="14"/>
    </row>
    <row r="17" spans="2:15" x14ac:dyDescent="0.25">
      <c r="B17" s="2" t="s">
        <v>13</v>
      </c>
      <c r="C17" s="1" t="s">
        <v>12</v>
      </c>
      <c r="D17" s="15"/>
      <c r="E17" s="15"/>
      <c r="F17" s="15"/>
      <c r="G17" s="15"/>
      <c r="H17" s="15"/>
      <c r="I17" s="14"/>
      <c r="J17" s="14"/>
      <c r="K17" s="14"/>
      <c r="L17" s="14"/>
      <c r="M17" s="14"/>
      <c r="N17" s="14"/>
      <c r="O17" s="14"/>
    </row>
    <row r="18" spans="2:15" x14ac:dyDescent="0.25">
      <c r="B18" s="2" t="s">
        <v>94</v>
      </c>
      <c r="C18" s="1" t="s">
        <v>12</v>
      </c>
      <c r="D18" s="15"/>
      <c r="E18" s="15"/>
      <c r="F18" s="15"/>
      <c r="G18" s="15"/>
      <c r="H18" s="15"/>
      <c r="I18" s="14"/>
      <c r="J18" s="14"/>
      <c r="K18" s="14"/>
      <c r="L18" s="14"/>
      <c r="M18" s="14"/>
      <c r="N18" s="14"/>
      <c r="O18" s="14"/>
    </row>
    <row r="19" spans="2:15" x14ac:dyDescent="0.25">
      <c r="B19" s="2" t="s">
        <v>65</v>
      </c>
      <c r="C19" s="1" t="s">
        <v>28</v>
      </c>
      <c r="D19" s="15"/>
      <c r="E19" s="15"/>
      <c r="F19" s="15"/>
      <c r="G19" s="28"/>
      <c r="H19" s="28"/>
      <c r="I19" s="14"/>
      <c r="J19" s="14"/>
      <c r="K19" s="14"/>
      <c r="L19" s="14"/>
      <c r="M19" s="14"/>
      <c r="N19" s="14"/>
      <c r="O19" s="14"/>
    </row>
    <row r="20" spans="2:15" x14ac:dyDescent="0.25">
      <c r="B20" s="2" t="s">
        <v>66</v>
      </c>
      <c r="C20" s="77" t="s">
        <v>15</v>
      </c>
      <c r="D20" s="15"/>
      <c r="E20" s="15"/>
      <c r="F20" s="15"/>
      <c r="G20" s="29"/>
      <c r="H20" s="29"/>
      <c r="I20" s="14"/>
      <c r="J20" s="14"/>
      <c r="K20" s="14"/>
      <c r="L20" s="14"/>
      <c r="M20" s="14"/>
      <c r="N20" s="14"/>
      <c r="O20" s="14"/>
    </row>
    <row r="21" spans="2:15" x14ac:dyDescent="0.25">
      <c r="B21" s="2" t="s">
        <v>16</v>
      </c>
      <c r="C21" s="1" t="s">
        <v>12</v>
      </c>
      <c r="D21" s="15"/>
      <c r="E21" s="15"/>
      <c r="F21" s="15"/>
      <c r="G21" s="15"/>
      <c r="H21" s="15"/>
      <c r="I21" s="14"/>
      <c r="J21" s="14"/>
      <c r="K21" s="14"/>
      <c r="L21" s="14"/>
      <c r="M21" s="14"/>
      <c r="N21" s="14"/>
      <c r="O21" s="14"/>
    </row>
    <row r="22" spans="2:15" x14ac:dyDescent="0.25">
      <c r="B22" s="2" t="s">
        <v>17</v>
      </c>
      <c r="C22" s="1"/>
      <c r="D22" s="15"/>
      <c r="E22" s="15"/>
      <c r="F22" s="15"/>
      <c r="G22" s="15"/>
      <c r="H22" s="15"/>
      <c r="I22" s="4"/>
    </row>
    <row r="23" spans="2:15" x14ac:dyDescent="0.25">
      <c r="B23" s="2" t="s">
        <v>92</v>
      </c>
      <c r="C23" s="16" t="s">
        <v>18</v>
      </c>
      <c r="D23" s="14"/>
      <c r="E23" s="14"/>
      <c r="F23" s="14"/>
      <c r="G23" s="14"/>
      <c r="H23" s="14"/>
      <c r="I23" s="4"/>
    </row>
    <row r="24" spans="2:15" x14ac:dyDescent="0.25">
      <c r="B24" s="2" t="s">
        <v>19</v>
      </c>
      <c r="C24" s="1" t="s">
        <v>20</v>
      </c>
      <c r="D24" s="14"/>
      <c r="E24" s="14"/>
      <c r="F24" s="19"/>
      <c r="G24" s="19"/>
      <c r="H24" s="19"/>
      <c r="I24" s="4"/>
    </row>
    <row r="25" spans="2:15" ht="15" customHeight="1" x14ac:dyDescent="0.25">
      <c r="B25" s="2" t="s">
        <v>21</v>
      </c>
      <c r="C25" s="1" t="s">
        <v>20</v>
      </c>
      <c r="D25" s="17"/>
      <c r="E25" s="17"/>
      <c r="F25" s="17"/>
      <c r="G25" s="17"/>
      <c r="H25" s="17"/>
    </row>
    <row r="26" spans="2:15" x14ac:dyDescent="0.25">
      <c r="B26" s="2" t="s">
        <v>22</v>
      </c>
      <c r="C26" s="1" t="s">
        <v>20</v>
      </c>
      <c r="D26" s="17"/>
      <c r="E26" s="17"/>
      <c r="F26" s="17"/>
      <c r="G26" s="18"/>
      <c r="H26" s="17"/>
    </row>
    <row r="27" spans="2:15" ht="15" customHeight="1" x14ac:dyDescent="0.25">
      <c r="B27" s="2" t="s">
        <v>93</v>
      </c>
      <c r="C27" s="2"/>
      <c r="D27" s="19"/>
      <c r="E27" s="19"/>
      <c r="F27" s="19"/>
      <c r="G27" s="19"/>
      <c r="H27" s="19"/>
    </row>
    <row r="29" spans="2:15" ht="15.75" x14ac:dyDescent="0.25">
      <c r="B29" s="26" t="s">
        <v>95</v>
      </c>
    </row>
    <row r="30" spans="2:15" ht="17.25" x14ac:dyDescent="0.25">
      <c r="B30" t="s">
        <v>98</v>
      </c>
    </row>
    <row r="31" spans="2:15" ht="18" x14ac:dyDescent="0.35">
      <c r="B31" s="26" t="s">
        <v>96</v>
      </c>
    </row>
    <row r="32" spans="2:15" ht="18" x14ac:dyDescent="0.35">
      <c r="B32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62E40-4A99-4D15-973A-79883C6130B0}">
  <sheetPr>
    <tabColor rgb="FFFFFF00"/>
  </sheetPr>
  <dimension ref="B1:O29"/>
  <sheetViews>
    <sheetView showGridLines="0" zoomScale="130" zoomScaleNormal="130" workbookViewId="0">
      <selection activeCell="B2" sqref="B2:O24"/>
    </sheetView>
  </sheetViews>
  <sheetFormatPr baseColWidth="10" defaultRowHeight="15" x14ac:dyDescent="0.25"/>
  <cols>
    <col min="2" max="2" width="48.42578125" customWidth="1"/>
    <col min="3" max="3" width="12.7109375" customWidth="1"/>
  </cols>
  <sheetData>
    <row r="1" spans="2:15" ht="15.75" thickBot="1" x14ac:dyDescent="0.3"/>
    <row r="2" spans="2:15" ht="15.75" thickBot="1" x14ac:dyDescent="0.3">
      <c r="B2" s="93" t="s">
        <v>0</v>
      </c>
      <c r="C2" s="94"/>
      <c r="D2" s="95"/>
    </row>
    <row r="3" spans="2:15" x14ac:dyDescent="0.25">
      <c r="C3" s="1"/>
      <c r="D3" s="1"/>
    </row>
    <row r="4" spans="2:15" x14ac:dyDescent="0.25">
      <c r="B4" s="2" t="s">
        <v>1</v>
      </c>
      <c r="C4" t="s">
        <v>100</v>
      </c>
    </row>
    <row r="5" spans="2:15" ht="15.75" customHeight="1" x14ac:dyDescent="0.25">
      <c r="B5" s="2" t="s">
        <v>2</v>
      </c>
      <c r="C5" t="s">
        <v>112</v>
      </c>
    </row>
    <row r="6" spans="2:15" x14ac:dyDescent="0.25">
      <c r="B6" s="2" t="s">
        <v>3</v>
      </c>
      <c r="C6" t="s">
        <v>43</v>
      </c>
    </row>
    <row r="7" spans="2:15" ht="15" customHeight="1" x14ac:dyDescent="0.25">
      <c r="B7" s="2" t="s">
        <v>4</v>
      </c>
      <c r="C7" t="s">
        <v>102</v>
      </c>
    </row>
    <row r="8" spans="2:15" x14ac:dyDescent="0.25">
      <c r="B8" s="2" t="s">
        <v>5</v>
      </c>
      <c r="C8" t="s">
        <v>37</v>
      </c>
    </row>
    <row r="9" spans="2:15" ht="15.75" thickBot="1" x14ac:dyDescent="0.3">
      <c r="B9" s="2" t="s">
        <v>105</v>
      </c>
      <c r="C9" s="3">
        <f>SUM(F17:H17)/SUM(F16:H16)</f>
        <v>13.475068851751542</v>
      </c>
      <c r="D9" s="1"/>
    </row>
    <row r="10" spans="2:15" ht="15.75" thickBot="1" x14ac:dyDescent="0.3">
      <c r="B10" s="2" t="s">
        <v>91</v>
      </c>
      <c r="C10" s="78">
        <v>5.5E-2</v>
      </c>
    </row>
    <row r="11" spans="2:15" x14ac:dyDescent="0.25">
      <c r="B11" s="2" t="s">
        <v>104</v>
      </c>
      <c r="C11" s="4">
        <f>SUM(F18:H18)/SUM(F14:H14)</f>
        <v>0.91838243797367758</v>
      </c>
      <c r="D11" s="1"/>
    </row>
    <row r="12" spans="2:15" ht="15.75" thickBot="1" x14ac:dyDescent="0.3">
      <c r="C12" s="2"/>
      <c r="D12" s="6"/>
      <c r="E12" s="6"/>
      <c r="F12" s="6"/>
      <c r="G12" s="6"/>
      <c r="H12" s="6"/>
    </row>
    <row r="13" spans="2:15" ht="15.75" thickBot="1" x14ac:dyDescent="0.3">
      <c r="B13" s="2"/>
      <c r="C13" s="1" t="s">
        <v>10</v>
      </c>
      <c r="D13" s="7">
        <v>2014</v>
      </c>
      <c r="E13" s="8">
        <f>+D13+1</f>
        <v>2015</v>
      </c>
      <c r="F13" s="8">
        <f t="shared" ref="F13:O13" si="0">+E13+1</f>
        <v>2016</v>
      </c>
      <c r="G13" s="8">
        <f t="shared" si="0"/>
        <v>2017</v>
      </c>
      <c r="H13" s="9">
        <f t="shared" si="0"/>
        <v>2018</v>
      </c>
      <c r="I13" s="10">
        <f t="shared" si="0"/>
        <v>2019</v>
      </c>
      <c r="J13" s="11">
        <f t="shared" si="0"/>
        <v>2020</v>
      </c>
      <c r="K13" s="11">
        <f t="shared" si="0"/>
        <v>2021</v>
      </c>
      <c r="L13" s="11">
        <f t="shared" si="0"/>
        <v>2022</v>
      </c>
      <c r="M13" s="11">
        <f t="shared" si="0"/>
        <v>2023</v>
      </c>
      <c r="N13" s="11">
        <f t="shared" si="0"/>
        <v>2024</v>
      </c>
      <c r="O13" s="12">
        <f t="shared" si="0"/>
        <v>2025</v>
      </c>
    </row>
    <row r="14" spans="2:15" x14ac:dyDescent="0.25">
      <c r="B14" s="2" t="s">
        <v>11</v>
      </c>
      <c r="C14" s="1" t="s">
        <v>12</v>
      </c>
      <c r="D14" s="13">
        <f>+D15+D16</f>
        <v>57328.465000000004</v>
      </c>
      <c r="E14" s="13">
        <f t="shared" ref="E14:H14" si="1">+E15+E16</f>
        <v>60886.547999999995</v>
      </c>
      <c r="F14" s="13">
        <f t="shared" si="1"/>
        <v>60284.14</v>
      </c>
      <c r="G14" s="13">
        <f t="shared" si="1"/>
        <v>55369.352999999996</v>
      </c>
      <c r="H14" s="13">
        <f t="shared" si="1"/>
        <v>57411.820999999996</v>
      </c>
      <c r="I14" s="14">
        <f>(H14*(1+$C$10))</f>
        <v>60569.471154999992</v>
      </c>
      <c r="J14" s="14">
        <f t="shared" ref="J14:O14" si="2">(I14*(1+$C$10))</f>
        <v>63900.792068524985</v>
      </c>
      <c r="K14" s="14">
        <f t="shared" si="2"/>
        <v>67415.335632293849</v>
      </c>
      <c r="L14" s="14">
        <f t="shared" si="2"/>
        <v>71123.17909207</v>
      </c>
      <c r="M14" s="14">
        <f t="shared" si="2"/>
        <v>75034.953942133841</v>
      </c>
      <c r="N14" s="14">
        <f t="shared" si="2"/>
        <v>79161.876408951197</v>
      </c>
      <c r="O14" s="14">
        <f t="shared" si="2"/>
        <v>83515.779611443504</v>
      </c>
    </row>
    <row r="15" spans="2:15" x14ac:dyDescent="0.25">
      <c r="B15" s="2" t="s">
        <v>13</v>
      </c>
      <c r="C15" s="1" t="s">
        <v>12</v>
      </c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</row>
    <row r="16" spans="2:15" x14ac:dyDescent="0.25">
      <c r="B16" s="2" t="s">
        <v>94</v>
      </c>
      <c r="C16" s="1" t="s">
        <v>12</v>
      </c>
      <c r="D16" s="15">
        <f>+Datos!D44</f>
        <v>57328.465000000004</v>
      </c>
      <c r="E16" s="15">
        <f>+Datos!E44</f>
        <v>60886.547999999995</v>
      </c>
      <c r="F16" s="15">
        <f>+Datos!F44</f>
        <v>60284.14</v>
      </c>
      <c r="G16" s="15">
        <f>+Datos!G44</f>
        <v>55369.352999999996</v>
      </c>
      <c r="H16" s="15">
        <f>+Datos!H44</f>
        <v>57411.820999999996</v>
      </c>
      <c r="I16" s="14">
        <f>+I14-I15</f>
        <v>60569.471154999992</v>
      </c>
      <c r="J16" s="14">
        <f t="shared" ref="J16:O16" si="3">+J14-J15</f>
        <v>63900.792068524985</v>
      </c>
      <c r="K16" s="14">
        <f t="shared" si="3"/>
        <v>67415.335632293849</v>
      </c>
      <c r="L16" s="14">
        <f t="shared" si="3"/>
        <v>71123.17909207</v>
      </c>
      <c r="M16" s="14">
        <f t="shared" si="3"/>
        <v>75034.953942133841</v>
      </c>
      <c r="N16" s="14">
        <f t="shared" si="3"/>
        <v>79161.876408951197</v>
      </c>
      <c r="O16" s="14">
        <f t="shared" si="3"/>
        <v>83515.779611443504</v>
      </c>
    </row>
    <row r="17" spans="2:15" x14ac:dyDescent="0.25">
      <c r="B17" s="2" t="s">
        <v>27</v>
      </c>
      <c r="C17" s="1" t="s">
        <v>28</v>
      </c>
      <c r="D17" s="15">
        <f>+Datos!D100</f>
        <v>744218.66700000002</v>
      </c>
      <c r="E17" s="15">
        <f>+Datos!E100</f>
        <v>784928.69000000018</v>
      </c>
      <c r="F17" s="15">
        <f>+Datos!F100</f>
        <v>795439.49199999997</v>
      </c>
      <c r="G17" s="15">
        <f>+Datos!G100</f>
        <v>748755.08600000001</v>
      </c>
      <c r="H17" s="15">
        <f>+Datos!H100</f>
        <v>787872.44400000002</v>
      </c>
      <c r="I17" s="14">
        <f>+I16*$C$11</f>
        <v>55625.938586105236</v>
      </c>
      <c r="J17" s="14">
        <f t="shared" ref="J17:O17" si="4">+J16*$C$11</f>
        <v>58685.365208341012</v>
      </c>
      <c r="K17" s="14">
        <f t="shared" si="4"/>
        <v>61913.060294799761</v>
      </c>
      <c r="L17" s="14">
        <f t="shared" si="4"/>
        <v>65318.278611013739</v>
      </c>
      <c r="M17" s="14">
        <f t="shared" si="4"/>
        <v>68910.783934619481</v>
      </c>
      <c r="N17" s="14">
        <f t="shared" si="4"/>
        <v>72700.877051023548</v>
      </c>
      <c r="O17" s="14">
        <f t="shared" si="4"/>
        <v>76699.425288829836</v>
      </c>
    </row>
    <row r="18" spans="2:15" x14ac:dyDescent="0.25">
      <c r="B18" s="2" t="s">
        <v>16</v>
      </c>
      <c r="C18" s="1" t="s">
        <v>12</v>
      </c>
      <c r="D18" s="15">
        <f>+Datos!D62</f>
        <v>49864.024999999994</v>
      </c>
      <c r="E18" s="15">
        <f>+Datos!E62</f>
        <v>55849.830000000009</v>
      </c>
      <c r="F18" s="15">
        <f>+Datos!F62</f>
        <v>55786.36</v>
      </c>
      <c r="G18" s="15">
        <f>+Datos!G62</f>
        <v>50334.797000000006</v>
      </c>
      <c r="H18" s="15">
        <f>+Datos!H62</f>
        <v>52818.988000000005</v>
      </c>
      <c r="I18" s="14">
        <f>I16*$C$11</f>
        <v>55625.938586105236</v>
      </c>
      <c r="J18" s="14">
        <f t="shared" ref="J18:O18" si="5">J16*$C$11</f>
        <v>58685.365208341012</v>
      </c>
      <c r="K18" s="14">
        <f t="shared" si="5"/>
        <v>61913.060294799761</v>
      </c>
      <c r="L18" s="14">
        <f t="shared" si="5"/>
        <v>65318.278611013739</v>
      </c>
      <c r="M18" s="14">
        <f t="shared" si="5"/>
        <v>68910.783934619481</v>
      </c>
      <c r="N18" s="14">
        <f t="shared" si="5"/>
        <v>72700.877051023548</v>
      </c>
      <c r="O18" s="14">
        <f t="shared" si="5"/>
        <v>76699.425288829836</v>
      </c>
    </row>
    <row r="19" spans="2:15" x14ac:dyDescent="0.25">
      <c r="B19" s="2" t="s">
        <v>17</v>
      </c>
      <c r="C19" s="1"/>
      <c r="D19" s="15">
        <f>+Datos!D78</f>
        <v>8646</v>
      </c>
      <c r="E19" s="15">
        <f>+Datos!E78</f>
        <v>9004</v>
      </c>
      <c r="F19" s="15">
        <f>+Datos!F78</f>
        <v>9991</v>
      </c>
      <c r="G19" s="15">
        <f>+Datos!G78</f>
        <v>10406</v>
      </c>
      <c r="H19" s="15">
        <f>+Datos!H78</f>
        <v>10771</v>
      </c>
      <c r="I19" s="4"/>
    </row>
    <row r="20" spans="2:15" x14ac:dyDescent="0.25">
      <c r="B20" s="2" t="s">
        <v>92</v>
      </c>
      <c r="C20" s="16" t="s">
        <v>18</v>
      </c>
      <c r="D20" s="14">
        <f>(D18*1000/D19)/12</f>
        <v>480.60784370421766</v>
      </c>
      <c r="E20" s="14">
        <f>(E18*1000/E19)/12</f>
        <v>516.89832296757004</v>
      </c>
      <c r="F20" s="14">
        <f>(F18*1000/F19)/12</f>
        <v>465.30510793047074</v>
      </c>
      <c r="G20" s="14">
        <f>(G18*1000/G19)/12</f>
        <v>403.09114132872065</v>
      </c>
      <c r="H20" s="14">
        <f>(H18*1000/H19)/12</f>
        <v>408.65122396558667</v>
      </c>
      <c r="I20" s="4"/>
    </row>
    <row r="21" spans="2:15" x14ac:dyDescent="0.25">
      <c r="B21" s="2" t="s">
        <v>19</v>
      </c>
      <c r="C21" s="1" t="s">
        <v>20</v>
      </c>
      <c r="D21" s="17">
        <f>+Datos!D116</f>
        <v>0</v>
      </c>
      <c r="E21" s="17">
        <f>+Datos!E116</f>
        <v>0</v>
      </c>
      <c r="F21" s="17">
        <f>+Datos!F116</f>
        <v>10.94204</v>
      </c>
      <c r="G21" s="17">
        <f>+Datos!G116</f>
        <v>9.6973780000000005</v>
      </c>
      <c r="H21" s="17">
        <f>+Datos!H116</f>
        <v>10.25271</v>
      </c>
      <c r="I21" s="4"/>
    </row>
    <row r="22" spans="2:15" ht="15" customHeight="1" x14ac:dyDescent="0.25">
      <c r="B22" s="2" t="s">
        <v>21</v>
      </c>
      <c r="C22" s="1" t="s">
        <v>20</v>
      </c>
      <c r="D22" s="17">
        <f>+Datos!D10</f>
        <v>20.999999999999996</v>
      </c>
      <c r="E22" s="17">
        <f>+Datos!E10</f>
        <v>20.999999999999996</v>
      </c>
      <c r="F22" s="17">
        <f>+Datos!F10</f>
        <v>20.999999999999996</v>
      </c>
      <c r="G22" s="17">
        <f>+Datos!G10</f>
        <v>20.999999999999996</v>
      </c>
      <c r="H22" s="17">
        <f>+Datos!H10</f>
        <v>23.199999999999996</v>
      </c>
    </row>
    <row r="23" spans="2:15" x14ac:dyDescent="0.25">
      <c r="B23" s="2" t="s">
        <v>22</v>
      </c>
      <c r="C23" s="1" t="s">
        <v>20</v>
      </c>
      <c r="D23" s="18">
        <f>+Datos!D26</f>
        <v>17.399999999999999</v>
      </c>
      <c r="E23" s="18">
        <f>+Datos!E26</f>
        <v>17.399999999999999</v>
      </c>
      <c r="F23" s="18">
        <f>+Datos!F26</f>
        <v>17.399999999999999</v>
      </c>
      <c r="G23" s="18">
        <f>+Datos!G26</f>
        <v>17.399999999999999</v>
      </c>
      <c r="H23" s="18">
        <f>+Datos!H26</f>
        <v>19.099999999999998</v>
      </c>
    </row>
    <row r="24" spans="2:15" ht="15" customHeight="1" x14ac:dyDescent="0.25">
      <c r="B24" s="2" t="s">
        <v>93</v>
      </c>
      <c r="C24" s="2"/>
      <c r="D24" s="19">
        <f t="shared" ref="D24:G24" si="6">D14/(D23*8760)</f>
        <v>0.37611179997900596</v>
      </c>
      <c r="E24" s="19">
        <f t="shared" si="6"/>
        <v>0.39945512517713744</v>
      </c>
      <c r="F24" s="19">
        <f t="shared" si="6"/>
        <v>0.39550293916968454</v>
      </c>
      <c r="G24" s="19">
        <f t="shared" si="6"/>
        <v>0.36325875846323413</v>
      </c>
      <c r="H24" s="19">
        <f>H14/(H23*8760)</f>
        <v>0.34313407564130155</v>
      </c>
    </row>
    <row r="26" spans="2:15" ht="15.75" x14ac:dyDescent="0.25">
      <c r="B26" s="26" t="s">
        <v>95</v>
      </c>
    </row>
    <row r="27" spans="2:15" x14ac:dyDescent="0.25">
      <c r="B27" t="s">
        <v>113</v>
      </c>
      <c r="C27" s="26"/>
    </row>
    <row r="28" spans="2:15" ht="18" x14ac:dyDescent="0.35">
      <c r="B28" s="26" t="s">
        <v>96</v>
      </c>
    </row>
    <row r="29" spans="2:15" ht="18" x14ac:dyDescent="0.35">
      <c r="B29" s="26" t="s">
        <v>97</v>
      </c>
    </row>
  </sheetData>
  <mergeCells count="1">
    <mergeCell ref="B2:D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Analisis</vt:lpstr>
      <vt:lpstr>Datos</vt:lpstr>
      <vt:lpstr>Cobija</vt:lpstr>
      <vt:lpstr>Riberalta</vt:lpstr>
      <vt:lpstr>San Ingacio Velasco</vt:lpstr>
      <vt:lpstr>Las Misiones</vt:lpstr>
      <vt:lpstr>Valles</vt:lpstr>
      <vt:lpstr>Camiri</vt:lpstr>
      <vt:lpstr>German Busch</vt:lpstr>
      <vt:lpstr>Bermejo</vt:lpstr>
      <vt:lpstr>Chiquitos</vt:lpstr>
      <vt:lpstr>Huacaraje</vt:lpstr>
      <vt:lpstr>Bella Vista</vt:lpstr>
      <vt:lpstr>El Sena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</dc:creator>
  <cp:lastModifiedBy>Eduardo Paz</cp:lastModifiedBy>
  <dcterms:created xsi:type="dcterms:W3CDTF">2020-03-26T04:03:00Z</dcterms:created>
  <dcterms:modified xsi:type="dcterms:W3CDTF">2020-03-28T19:36:06Z</dcterms:modified>
</cp:coreProperties>
</file>